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Erna\Documents\PV\ERNA\WERK\OPGERUIMD\DATA\ALG\"/>
    </mc:Choice>
  </mc:AlternateContent>
  <xr:revisionPtr revIDLastSave="0" documentId="8_{D12C641D-A81A-4443-9512-ADA8EDE0E54A}" xr6:coauthVersionLast="40" xr6:coauthVersionMax="40" xr10:uidLastSave="{00000000-0000-0000-0000-000000000000}"/>
  <bookViews>
    <workbookView xWindow="-108" yWindow="-108" windowWidth="23256" windowHeight="12576" firstSheet="1" activeTab="1" xr2:uid="{00000000-000D-0000-FFFF-FFFF00000000}"/>
  </bookViews>
  <sheets>
    <sheet name="Definties" sheetId="19" state="hidden" r:id="rId1"/>
    <sheet name="1. Beschikbare tijd" sheetId="7" r:id="rId2"/>
    <sheet name="2. Opsomming schoonmaaktaken" sheetId="9" r:id="rId3"/>
    <sheet name="3. Resultaat planning" sheetId="8" r:id="rId4"/>
    <sheet name="4. Schoonmaakrooster" sheetId="14" r:id="rId5"/>
    <sheet name="5. Samenvatting en conclusie" sheetId="18" r:id="rId6"/>
    <sheet name="6. Printversie rooster" sheetId="21" r:id="rId7"/>
  </sheets>
  <definedNames>
    <definedName name="_xlnm._FilterDatabase" localSheetId="4" hidden="1">'4. Schoonmaakrooster'!$X$15:$Y$48</definedName>
    <definedName name="_xlnm._FilterDatabase" localSheetId="6" hidden="1">'6. Printversie rooster'!$R$9:$S$41</definedName>
    <definedName name="_xlnm.Print_Area" localSheetId="1">'1. Beschikbare tijd'!$A$1:$CA$63</definedName>
    <definedName name="_xlnm.Print_Area" localSheetId="2">'2. Opsomming schoonmaaktaken'!$B$1:$BL$113</definedName>
    <definedName name="_xlnm.Print_Area" localSheetId="3">'3. Resultaat planning'!$A$1:$CG$53</definedName>
    <definedName name="_xlnm.Print_Area" localSheetId="4">'4. Schoonmaakrooster'!$A$1:$CV$53</definedName>
    <definedName name="_xlnm.Print_Area" localSheetId="5">'5. Samenvatting en conclusie'!$A$1:$AB$65</definedName>
    <definedName name="_xlnm.Print_Titles" localSheetId="2">'2. Opsomming schoonmaaktaken'!$1:$16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3" i="14" l="1"/>
  <c r="AR74" i="14"/>
  <c r="AC74" i="14"/>
  <c r="AR73" i="14"/>
  <c r="AC73" i="14"/>
  <c r="AR69" i="14"/>
  <c r="AR83" i="14" s="1"/>
  <c r="AR99" i="14" s="1"/>
  <c r="AR115" i="14" s="1"/>
  <c r="AO69" i="14"/>
  <c r="AO83" i="14" s="1"/>
  <c r="AO99" i="14" s="1"/>
  <c r="AO115" i="14" s="1"/>
  <c r="AL69" i="14"/>
  <c r="AL83" i="14" s="1"/>
  <c r="AL99" i="14" s="1"/>
  <c r="AL115" i="14" s="1"/>
  <c r="AI69" i="14"/>
  <c r="AI83" i="14" s="1"/>
  <c r="AI99" i="14" s="1"/>
  <c r="AI115" i="14" s="1"/>
  <c r="AF69" i="14"/>
  <c r="AF83" i="14" s="1"/>
  <c r="AF99" i="14" s="1"/>
  <c r="AF115" i="14" s="1"/>
  <c r="AC69" i="14"/>
  <c r="AC83" i="14" s="1"/>
  <c r="AC99" i="14" s="1"/>
  <c r="AC115" i="14" s="1"/>
  <c r="Z69" i="14"/>
  <c r="Z83" i="14" s="1"/>
  <c r="Z99" i="14" s="1"/>
  <c r="Z115" i="14" s="1"/>
  <c r="AR67" i="14"/>
  <c r="AO67" i="14"/>
  <c r="AL67" i="14"/>
  <c r="AI67" i="14"/>
  <c r="AF67" i="14"/>
  <c r="AC67" i="14"/>
  <c r="AR68" i="14"/>
  <c r="AR82" i="14" s="1"/>
  <c r="AR98" i="14" s="1"/>
  <c r="AR114" i="14" s="1"/>
  <c r="AO68" i="14"/>
  <c r="AO82" i="14" s="1"/>
  <c r="AO98" i="14" s="1"/>
  <c r="AO114" i="14" s="1"/>
  <c r="AL68" i="14"/>
  <c r="AL82" i="14" s="1"/>
  <c r="AL98" i="14" s="1"/>
  <c r="AL114" i="14" s="1"/>
  <c r="AI68" i="14"/>
  <c r="AI82" i="14" s="1"/>
  <c r="AI98" i="14" s="1"/>
  <c r="AI114" i="14" s="1"/>
  <c r="AF68" i="14"/>
  <c r="AC68" i="14"/>
  <c r="AC82" i="14" s="1"/>
  <c r="AC98" i="14" s="1"/>
  <c r="AC114" i="14" s="1"/>
  <c r="Z68" i="14"/>
  <c r="Z82" i="14" s="1"/>
  <c r="Z98" i="14" s="1"/>
  <c r="Z114" i="14" s="1"/>
  <c r="Z67" i="14"/>
  <c r="AR66" i="14"/>
  <c r="AO66" i="14"/>
  <c r="AL66" i="14"/>
  <c r="AI66" i="14"/>
  <c r="AC66" i="14"/>
  <c r="Z66" i="14"/>
  <c r="AF66" i="14"/>
  <c r="CR76" i="14"/>
  <c r="CO76" i="14"/>
  <c r="CL76" i="14"/>
  <c r="CI76" i="14"/>
  <c r="CF76" i="14"/>
  <c r="CC76" i="14"/>
  <c r="BZ76" i="14"/>
  <c r="BW76" i="14"/>
  <c r="BT76" i="14"/>
  <c r="BQ76" i="14"/>
  <c r="BN76" i="14"/>
  <c r="BK76" i="14"/>
  <c r="CR75" i="14"/>
  <c r="CO75" i="14"/>
  <c r="CL75" i="14"/>
  <c r="CI75" i="14"/>
  <c r="CF75" i="14"/>
  <c r="CC75" i="14"/>
  <c r="BZ75" i="14"/>
  <c r="BW75" i="14"/>
  <c r="BT75" i="14"/>
  <c r="BQ75" i="14"/>
  <c r="BN75" i="14"/>
  <c r="BK75" i="14"/>
  <c r="CC67" i="14" l="1"/>
  <c r="CR66" i="14"/>
  <c r="CI67" i="14"/>
  <c r="BN67" i="14"/>
  <c r="BK67" i="14"/>
  <c r="CI66" i="14"/>
  <c r="CL67" i="14"/>
  <c r="BF67" i="14"/>
  <c r="BF81" i="14" s="1"/>
  <c r="BF97" i="14" s="1"/>
  <c r="BF113" i="14" s="1"/>
  <c r="BZ66" i="14"/>
  <c r="CL66" i="14"/>
  <c r="CO67" i="14"/>
  <c r="BF66" i="14"/>
  <c r="BF80" i="14" s="1"/>
  <c r="BF96" i="14" s="1"/>
  <c r="BF112" i="14" s="1"/>
  <c r="AW67" i="14"/>
  <c r="AW81" i="14" s="1"/>
  <c r="AW97" i="14" s="1"/>
  <c r="AW113" i="14" s="1"/>
  <c r="BQ66" i="14"/>
  <c r="CC66" i="14"/>
  <c r="CO66" i="14"/>
  <c r="BT67" i="14"/>
  <c r="CF67" i="14"/>
  <c r="CR67" i="14"/>
  <c r="AC80" i="14"/>
  <c r="AC96" i="14" s="1"/>
  <c r="AC112" i="14" s="1"/>
  <c r="AR81" i="14"/>
  <c r="AR97" i="14" s="1"/>
  <c r="AR113" i="14" s="1"/>
  <c r="AZ66" i="14"/>
  <c r="AZ80" i="14" s="1"/>
  <c r="AZ96" i="14" s="1"/>
  <c r="AZ112" i="14" s="1"/>
  <c r="BC67" i="14"/>
  <c r="BC81" i="14" s="1"/>
  <c r="BC97" i="14" s="1"/>
  <c r="BC113" i="14" s="1"/>
  <c r="BW66" i="14"/>
  <c r="BZ67" i="14"/>
  <c r="CI68" i="14"/>
  <c r="CI82" i="14" s="1"/>
  <c r="CI98" i="14" s="1"/>
  <c r="CI114" i="14" s="1"/>
  <c r="BC66" i="14"/>
  <c r="BC80" i="14" s="1"/>
  <c r="BC96" i="14" s="1"/>
  <c r="BC112" i="14" s="1"/>
  <c r="BN66" i="14"/>
  <c r="BQ67" i="14"/>
  <c r="AW66" i="14"/>
  <c r="AW80" i="14" s="1"/>
  <c r="AW96" i="14" s="1"/>
  <c r="AW112" i="14" s="1"/>
  <c r="AZ67" i="14"/>
  <c r="AZ81" i="14" s="1"/>
  <c r="AZ97" i="14" s="1"/>
  <c r="AZ113" i="14" s="1"/>
  <c r="BK66" i="14"/>
  <c r="BT66" i="14"/>
  <c r="CF66" i="14"/>
  <c r="BW67" i="14"/>
  <c r="AR80" i="14"/>
  <c r="AR96" i="14" s="1"/>
  <c r="AR112" i="14" s="1"/>
  <c r="CL69" i="14"/>
  <c r="CL83" i="14" s="1"/>
  <c r="CL99" i="14" s="1"/>
  <c r="CL115" i="14" s="1"/>
  <c r="AZ69" i="14"/>
  <c r="AZ83" i="14" s="1"/>
  <c r="AZ99" i="14" s="1"/>
  <c r="AZ115" i="14" s="1"/>
  <c r="BN69" i="14"/>
  <c r="BN83" i="14" s="1"/>
  <c r="BN99" i="14" s="1"/>
  <c r="BN115" i="14" s="1"/>
  <c r="BZ69" i="14"/>
  <c r="BZ83" i="14" s="1"/>
  <c r="BZ99" i="14" s="1"/>
  <c r="BZ115" i="14" s="1"/>
  <c r="BK68" i="14"/>
  <c r="BK82" i="14" s="1"/>
  <c r="BK98" i="14" s="1"/>
  <c r="BK114" i="14" s="1"/>
  <c r="BQ68" i="14"/>
  <c r="BQ82" i="14" s="1"/>
  <c r="BQ98" i="14" s="1"/>
  <c r="BQ114" i="14" s="1"/>
  <c r="CC68" i="14"/>
  <c r="CC82" i="14" s="1"/>
  <c r="CC98" i="14" s="1"/>
  <c r="CC114" i="14" s="1"/>
  <c r="CO68" i="14"/>
  <c r="CO82" i="14" s="1"/>
  <c r="CO98" i="14" s="1"/>
  <c r="CO114" i="14" s="1"/>
  <c r="BC68" i="14"/>
  <c r="BC82" i="14" s="1"/>
  <c r="BC98" i="14" s="1"/>
  <c r="BC114" i="14" s="1"/>
  <c r="BZ68" i="14"/>
  <c r="BZ82" i="14" s="1"/>
  <c r="BZ98" i="14" s="1"/>
  <c r="BZ114" i="14" s="1"/>
  <c r="AF82" i="14"/>
  <c r="AF98" i="14" s="1"/>
  <c r="AF114" i="14" s="1"/>
  <c r="BF68" i="14"/>
  <c r="BF82" i="14" s="1"/>
  <c r="BF98" i="14" s="1"/>
  <c r="BF114" i="14" s="1"/>
  <c r="AW68" i="14"/>
  <c r="AW82" i="14" s="1"/>
  <c r="AW98" i="14" s="1"/>
  <c r="AW114" i="14" s="1"/>
  <c r="BT68" i="14"/>
  <c r="BT82" i="14" s="1"/>
  <c r="BT98" i="14" s="1"/>
  <c r="BT114" i="14" s="1"/>
  <c r="CF68" i="14"/>
  <c r="CF82" i="14" s="1"/>
  <c r="CF98" i="14" s="1"/>
  <c r="CF114" i="14" s="1"/>
  <c r="CR68" i="14"/>
  <c r="CR82" i="14" s="1"/>
  <c r="CR98" i="14" s="1"/>
  <c r="CR114" i="14" s="1"/>
  <c r="BN68" i="14"/>
  <c r="BN82" i="14" s="1"/>
  <c r="BN98" i="14" s="1"/>
  <c r="BN114" i="14" s="1"/>
  <c r="CL68" i="14"/>
  <c r="CL82" i="14" s="1"/>
  <c r="CL98" i="14" s="1"/>
  <c r="CL114" i="14" s="1"/>
  <c r="AZ68" i="14"/>
  <c r="AZ82" i="14" s="1"/>
  <c r="AZ98" i="14" s="1"/>
  <c r="AZ114" i="14" s="1"/>
  <c r="BW68" i="14"/>
  <c r="BW82" i="14" s="1"/>
  <c r="BW98" i="14" s="1"/>
  <c r="BW114" i="14" s="1"/>
  <c r="BC69" i="14"/>
  <c r="BC83" i="14" s="1"/>
  <c r="BC99" i="14" s="1"/>
  <c r="BC115" i="14" s="1"/>
  <c r="BQ69" i="14"/>
  <c r="BQ83" i="14" s="1"/>
  <c r="BQ99" i="14" s="1"/>
  <c r="BQ115" i="14" s="1"/>
  <c r="CC69" i="14"/>
  <c r="CC83" i="14" s="1"/>
  <c r="CC99" i="14" s="1"/>
  <c r="CC115" i="14" s="1"/>
  <c r="CO69" i="14"/>
  <c r="CO83" i="14" s="1"/>
  <c r="CO99" i="14" s="1"/>
  <c r="CO115" i="14" s="1"/>
  <c r="BF69" i="14"/>
  <c r="BF83" i="14" s="1"/>
  <c r="BF99" i="14" s="1"/>
  <c r="BF115" i="14" s="1"/>
  <c r="BK69" i="14"/>
  <c r="BK83" i="14" s="1"/>
  <c r="BK99" i="14" s="1"/>
  <c r="BK115" i="14" s="1"/>
  <c r="BT69" i="14"/>
  <c r="BT83" i="14" s="1"/>
  <c r="BT99" i="14" s="1"/>
  <c r="BT115" i="14" s="1"/>
  <c r="CF69" i="14"/>
  <c r="CF83" i="14" s="1"/>
  <c r="CF99" i="14" s="1"/>
  <c r="CF115" i="14" s="1"/>
  <c r="CR69" i="14"/>
  <c r="CR83" i="14" s="1"/>
  <c r="CR99" i="14" s="1"/>
  <c r="CR115" i="14" s="1"/>
  <c r="AW69" i="14"/>
  <c r="AW83" i="14" s="1"/>
  <c r="AW99" i="14" s="1"/>
  <c r="AW115" i="14" s="1"/>
  <c r="BW69" i="14"/>
  <c r="BW83" i="14" s="1"/>
  <c r="BW99" i="14" s="1"/>
  <c r="BW115" i="14" s="1"/>
  <c r="CI69" i="14"/>
  <c r="CI83" i="14" s="1"/>
  <c r="CI99" i="14" s="1"/>
  <c r="CI115" i="14" s="1"/>
  <c r="AC81" i="14"/>
  <c r="AC97" i="14" s="1"/>
  <c r="AC113" i="14" s="1"/>
  <c r="BM111" i="9"/>
  <c r="BM108" i="9"/>
  <c r="BM105" i="9"/>
  <c r="BM102" i="9"/>
  <c r="BM99" i="9"/>
  <c r="BM96" i="9"/>
  <c r="BM93" i="9"/>
  <c r="BM90" i="9"/>
  <c r="BM87" i="9"/>
  <c r="BM84" i="9"/>
  <c r="BM81" i="9"/>
  <c r="BM78" i="9"/>
  <c r="BM75" i="9"/>
  <c r="BM72" i="9"/>
  <c r="BM69" i="9"/>
  <c r="BM66" i="9"/>
  <c r="BM63" i="9"/>
  <c r="BM60" i="9"/>
  <c r="BM57" i="9"/>
  <c r="BM54" i="9"/>
  <c r="BM51" i="9"/>
  <c r="BM48" i="9"/>
  <c r="BM45" i="9"/>
  <c r="BM42" i="9"/>
  <c r="BM39" i="9"/>
  <c r="BM36" i="9"/>
  <c r="BM33" i="9"/>
  <c r="BM30" i="9"/>
  <c r="BM27" i="9"/>
  <c r="BM24" i="9"/>
  <c r="BM21" i="9"/>
  <c r="BM18" i="9"/>
  <c r="BX27" i="9"/>
  <c r="CF27" i="9"/>
  <c r="CH27" i="9"/>
  <c r="CI27" i="9"/>
  <c r="CJ27" i="9"/>
  <c r="CK27" i="9"/>
  <c r="CN27" i="9"/>
  <c r="CN24" i="9"/>
  <c r="CK24" i="9"/>
  <c r="CJ24" i="9"/>
  <c r="CI24" i="9"/>
  <c r="CH24" i="9"/>
  <c r="CF24" i="9"/>
  <c r="CN21" i="9"/>
  <c r="CK21" i="9"/>
  <c r="CJ21" i="9"/>
  <c r="CI21" i="9"/>
  <c r="CH21" i="9"/>
  <c r="CF21" i="9"/>
  <c r="CL24" i="9" l="1"/>
  <c r="CM24" i="9" s="1"/>
  <c r="CL27" i="9"/>
  <c r="CM27" i="9" s="1"/>
  <c r="CL21" i="9"/>
  <c r="CM21" i="9" s="1"/>
  <c r="M3" i="21"/>
  <c r="C4" i="7" l="1"/>
  <c r="B8" i="9" l="1"/>
  <c r="B7" i="9"/>
  <c r="B6" i="9"/>
  <c r="B5" i="9"/>
  <c r="C27" i="7" l="1"/>
  <c r="C13" i="7" s="1"/>
  <c r="C60" i="7" l="1"/>
  <c r="C12" i="7"/>
  <c r="Y48" i="14" l="1"/>
  <c r="X48" i="14"/>
  <c r="W48" i="14" s="1"/>
  <c r="C48" i="14"/>
  <c r="O48" i="14" s="1"/>
  <c r="Y47" i="14"/>
  <c r="X47" i="14"/>
  <c r="W47" i="14" s="1"/>
  <c r="C47" i="14"/>
  <c r="O47" i="14" s="1"/>
  <c r="Y46" i="14"/>
  <c r="X46" i="14"/>
  <c r="W46" i="14" s="1"/>
  <c r="C46" i="14"/>
  <c r="O46" i="14" s="1"/>
  <c r="Y45" i="14"/>
  <c r="X45" i="14"/>
  <c r="U45" i="14" s="1"/>
  <c r="V45" i="14" s="1"/>
  <c r="C45" i="14"/>
  <c r="O45" i="14" s="1"/>
  <c r="Y44" i="14"/>
  <c r="X44" i="14"/>
  <c r="W44" i="14" s="1"/>
  <c r="C44" i="14"/>
  <c r="O44" i="14" s="1"/>
  <c r="Y43" i="14"/>
  <c r="X43" i="14"/>
  <c r="U43" i="14" s="1"/>
  <c r="V43" i="14" s="1"/>
  <c r="C43" i="14"/>
  <c r="O43" i="14" s="1"/>
  <c r="Y42" i="14"/>
  <c r="X42" i="14"/>
  <c r="W42" i="14" s="1"/>
  <c r="C42" i="14"/>
  <c r="O42" i="14" s="1"/>
  <c r="Y41" i="14"/>
  <c r="X41" i="14"/>
  <c r="U41" i="14" s="1"/>
  <c r="V41" i="14" s="1"/>
  <c r="C41" i="14"/>
  <c r="O41" i="14" s="1"/>
  <c r="Y40" i="14"/>
  <c r="X40" i="14"/>
  <c r="U40" i="14" s="1"/>
  <c r="V40" i="14" s="1"/>
  <c r="C40" i="14"/>
  <c r="O40" i="14" s="1"/>
  <c r="Y39" i="14"/>
  <c r="X39" i="14"/>
  <c r="W39" i="14" s="1"/>
  <c r="C39" i="14"/>
  <c r="O39" i="14" s="1"/>
  <c r="Y38" i="14"/>
  <c r="X38" i="14"/>
  <c r="W38" i="14" s="1"/>
  <c r="C38" i="14"/>
  <c r="O38" i="14" s="1"/>
  <c r="Y37" i="14"/>
  <c r="X37" i="14"/>
  <c r="W37" i="14" s="1"/>
  <c r="C37" i="14"/>
  <c r="O37" i="14" s="1"/>
  <c r="Y36" i="14"/>
  <c r="X36" i="14"/>
  <c r="W36" i="14" s="1"/>
  <c r="C36" i="14"/>
  <c r="O36" i="14" s="1"/>
  <c r="Y35" i="14"/>
  <c r="X35" i="14"/>
  <c r="W35" i="14" s="1"/>
  <c r="C35" i="14"/>
  <c r="O35" i="14" s="1"/>
  <c r="Y34" i="14"/>
  <c r="X34" i="14"/>
  <c r="U34" i="14" s="1"/>
  <c r="V34" i="14" s="1"/>
  <c r="C34" i="14"/>
  <c r="O34" i="14" s="1"/>
  <c r="Y33" i="14"/>
  <c r="X33" i="14"/>
  <c r="W33" i="14" s="1"/>
  <c r="C33" i="14"/>
  <c r="O33" i="14" s="1"/>
  <c r="Y32" i="14"/>
  <c r="X32" i="14"/>
  <c r="W32" i="14" s="1"/>
  <c r="C32" i="14"/>
  <c r="O32" i="14" s="1"/>
  <c r="Y31" i="14"/>
  <c r="X31" i="14"/>
  <c r="U31" i="14" s="1"/>
  <c r="V31" i="14" s="1"/>
  <c r="C31" i="14"/>
  <c r="O31" i="14" s="1"/>
  <c r="Y30" i="14"/>
  <c r="X30" i="14"/>
  <c r="U30" i="14" s="1"/>
  <c r="V30" i="14" s="1"/>
  <c r="C30" i="14"/>
  <c r="O30" i="14" s="1"/>
  <c r="Y29" i="14"/>
  <c r="X29" i="14"/>
  <c r="W29" i="14" s="1"/>
  <c r="C29" i="14"/>
  <c r="O29" i="14" s="1"/>
  <c r="Y28" i="14"/>
  <c r="X28" i="14"/>
  <c r="C28" i="14"/>
  <c r="O28" i="14" s="1"/>
  <c r="Y27" i="14"/>
  <c r="X27" i="14"/>
  <c r="U27" i="14" s="1"/>
  <c r="V27" i="14" s="1"/>
  <c r="C27" i="14"/>
  <c r="O27" i="14" s="1"/>
  <c r="Y26" i="14"/>
  <c r="X26" i="14"/>
  <c r="W26" i="14" s="1"/>
  <c r="C26" i="14"/>
  <c r="O26" i="14" s="1"/>
  <c r="Y25" i="14"/>
  <c r="X25" i="14"/>
  <c r="U25" i="14" s="1"/>
  <c r="V25" i="14" s="1"/>
  <c r="C25" i="14"/>
  <c r="O25" i="14" s="1"/>
  <c r="Y24" i="14"/>
  <c r="X24" i="14"/>
  <c r="U24" i="14" s="1"/>
  <c r="V24" i="14" s="1"/>
  <c r="C24" i="14"/>
  <c r="O24" i="14" s="1"/>
  <c r="Y23" i="14"/>
  <c r="X23" i="14"/>
  <c r="W23" i="14" s="1"/>
  <c r="C23" i="14"/>
  <c r="O23" i="14" s="1"/>
  <c r="Y22" i="14"/>
  <c r="X22" i="14"/>
  <c r="W22" i="14" s="1"/>
  <c r="C22" i="14"/>
  <c r="O22" i="14" s="1"/>
  <c r="Y21" i="14"/>
  <c r="X21" i="14"/>
  <c r="U21" i="14" s="1"/>
  <c r="V21" i="14" s="1"/>
  <c r="C21" i="14"/>
  <c r="O21" i="14" s="1"/>
  <c r="AL72" i="14" s="1"/>
  <c r="Y20" i="14"/>
  <c r="X20" i="14"/>
  <c r="W20" i="14" s="1"/>
  <c r="C20" i="14"/>
  <c r="O20" i="14" s="1"/>
  <c r="Y19" i="14"/>
  <c r="X19" i="14"/>
  <c r="U19" i="14" s="1"/>
  <c r="V19" i="14" s="1"/>
  <c r="C19" i="14"/>
  <c r="O19" i="14" s="1"/>
  <c r="Z72" i="14" s="1"/>
  <c r="Y18" i="14"/>
  <c r="X18" i="14"/>
  <c r="W18" i="14" s="1"/>
  <c r="C18" i="14"/>
  <c r="C11" i="21" s="1"/>
  <c r="CL41" i="21"/>
  <c r="CI41" i="21"/>
  <c r="CF41" i="21"/>
  <c r="CC41" i="21"/>
  <c r="BZ41" i="21"/>
  <c r="BW41" i="21"/>
  <c r="BT41" i="21"/>
  <c r="BQ41" i="21"/>
  <c r="BN41" i="21"/>
  <c r="BK41" i="21"/>
  <c r="BH41" i="21"/>
  <c r="BE41" i="21"/>
  <c r="CL40" i="21"/>
  <c r="CI40" i="21"/>
  <c r="CF40" i="21"/>
  <c r="CC40" i="21"/>
  <c r="BZ40" i="21"/>
  <c r="BW40" i="21"/>
  <c r="BT40" i="21"/>
  <c r="BQ40" i="21"/>
  <c r="BN40" i="21"/>
  <c r="BK40" i="21"/>
  <c r="BH40" i="21"/>
  <c r="BE40" i="21"/>
  <c r="CL39" i="21"/>
  <c r="CI39" i="21"/>
  <c r="CF39" i="21"/>
  <c r="CC39" i="21"/>
  <c r="BZ39" i="21"/>
  <c r="BW39" i="21"/>
  <c r="BT39" i="21"/>
  <c r="BQ39" i="21"/>
  <c r="BN39" i="21"/>
  <c r="BK39" i="21"/>
  <c r="BH39" i="21"/>
  <c r="BE39" i="21"/>
  <c r="CL38" i="21"/>
  <c r="CI38" i="21"/>
  <c r="CF38" i="21"/>
  <c r="CC38" i="21"/>
  <c r="BZ38" i="21"/>
  <c r="BW38" i="21"/>
  <c r="BT38" i="21"/>
  <c r="BQ38" i="21"/>
  <c r="BN38" i="21"/>
  <c r="BK38" i="21"/>
  <c r="BH38" i="21"/>
  <c r="BE38" i="21"/>
  <c r="CL37" i="21"/>
  <c r="CI37" i="21"/>
  <c r="CF37" i="21"/>
  <c r="CC37" i="21"/>
  <c r="BZ37" i="21"/>
  <c r="BW37" i="21"/>
  <c r="BT37" i="21"/>
  <c r="BQ37" i="21"/>
  <c r="BN37" i="21"/>
  <c r="BK37" i="21"/>
  <c r="BH37" i="21"/>
  <c r="BE37" i="21"/>
  <c r="CL36" i="21"/>
  <c r="CI36" i="21"/>
  <c r="CF36" i="21"/>
  <c r="CC36" i="21"/>
  <c r="BZ36" i="21"/>
  <c r="BW36" i="21"/>
  <c r="BT36" i="21"/>
  <c r="BQ36" i="21"/>
  <c r="BN36" i="21"/>
  <c r="BK36" i="21"/>
  <c r="BH36" i="21"/>
  <c r="BE36" i="21"/>
  <c r="CL35" i="21"/>
  <c r="CI35" i="21"/>
  <c r="CF35" i="21"/>
  <c r="CC35" i="21"/>
  <c r="BZ35" i="21"/>
  <c r="BW35" i="21"/>
  <c r="BT35" i="21"/>
  <c r="BQ35" i="21"/>
  <c r="BN35" i="21"/>
  <c r="BK35" i="21"/>
  <c r="BH35" i="21"/>
  <c r="BE35" i="21"/>
  <c r="CL34" i="21"/>
  <c r="CI34" i="21"/>
  <c r="CF34" i="21"/>
  <c r="CC34" i="21"/>
  <c r="BZ34" i="21"/>
  <c r="BW34" i="21"/>
  <c r="BT34" i="21"/>
  <c r="BQ34" i="21"/>
  <c r="BN34" i="21"/>
  <c r="BK34" i="21"/>
  <c r="BH34" i="21"/>
  <c r="BE34" i="21"/>
  <c r="CL33" i="21"/>
  <c r="CI33" i="21"/>
  <c r="CF33" i="21"/>
  <c r="CC33" i="21"/>
  <c r="BZ33" i="21"/>
  <c r="BW33" i="21"/>
  <c r="BT33" i="21"/>
  <c r="BQ33" i="21"/>
  <c r="BN33" i="21"/>
  <c r="BK33" i="21"/>
  <c r="BH33" i="21"/>
  <c r="BE33" i="21"/>
  <c r="CL32" i="21"/>
  <c r="CI32" i="21"/>
  <c r="CF32" i="21"/>
  <c r="CC32" i="21"/>
  <c r="BZ32" i="21"/>
  <c r="BW32" i="21"/>
  <c r="BT32" i="21"/>
  <c r="BQ32" i="21"/>
  <c r="BN32" i="21"/>
  <c r="BK32" i="21"/>
  <c r="BH32" i="21"/>
  <c r="BE32" i="21"/>
  <c r="CL31" i="21"/>
  <c r="CI31" i="21"/>
  <c r="CF31" i="21"/>
  <c r="CC31" i="21"/>
  <c r="BZ31" i="21"/>
  <c r="BW31" i="21"/>
  <c r="BT31" i="21"/>
  <c r="BQ31" i="21"/>
  <c r="BN31" i="21"/>
  <c r="BK31" i="21"/>
  <c r="BH31" i="21"/>
  <c r="BE31" i="21"/>
  <c r="CL30" i="21"/>
  <c r="CI30" i="21"/>
  <c r="CF30" i="21"/>
  <c r="CC30" i="21"/>
  <c r="BZ30" i="21"/>
  <c r="BW30" i="21"/>
  <c r="BT30" i="21"/>
  <c r="BQ30" i="21"/>
  <c r="BN30" i="21"/>
  <c r="BK30" i="21"/>
  <c r="BH30" i="21"/>
  <c r="BE30" i="21"/>
  <c r="CL29" i="21"/>
  <c r="CI29" i="21"/>
  <c r="CF29" i="21"/>
  <c r="CC29" i="21"/>
  <c r="BZ29" i="21"/>
  <c r="BW29" i="21"/>
  <c r="BT29" i="21"/>
  <c r="BQ29" i="21"/>
  <c r="BN29" i="21"/>
  <c r="BK29" i="21"/>
  <c r="BH29" i="21"/>
  <c r="BE29" i="21"/>
  <c r="CL28" i="21"/>
  <c r="CI28" i="21"/>
  <c r="CF28" i="21"/>
  <c r="CC28" i="21"/>
  <c r="BZ28" i="21"/>
  <c r="BW28" i="21"/>
  <c r="BT28" i="21"/>
  <c r="BQ28" i="21"/>
  <c r="BN28" i="21"/>
  <c r="BK28" i="21"/>
  <c r="BH28" i="21"/>
  <c r="BE28" i="21"/>
  <c r="CL27" i="21"/>
  <c r="CI27" i="21"/>
  <c r="CF27" i="21"/>
  <c r="CC27" i="21"/>
  <c r="BZ27" i="21"/>
  <c r="BW27" i="21"/>
  <c r="BT27" i="21"/>
  <c r="BQ27" i="21"/>
  <c r="BN27" i="21"/>
  <c r="BK27" i="21"/>
  <c r="BH27" i="21"/>
  <c r="BE27" i="21"/>
  <c r="CL26" i="21"/>
  <c r="CI26" i="21"/>
  <c r="CF26" i="21"/>
  <c r="CC26" i="21"/>
  <c r="BZ26" i="21"/>
  <c r="BW26" i="21"/>
  <c r="BT26" i="21"/>
  <c r="BQ26" i="21"/>
  <c r="BN26" i="21"/>
  <c r="BK26" i="21"/>
  <c r="BH26" i="21"/>
  <c r="BE26" i="21"/>
  <c r="CL25" i="21"/>
  <c r="CI25" i="21"/>
  <c r="CF25" i="21"/>
  <c r="CC25" i="21"/>
  <c r="BZ25" i="21"/>
  <c r="BW25" i="21"/>
  <c r="BT25" i="21"/>
  <c r="BQ25" i="21"/>
  <c r="BN25" i="21"/>
  <c r="BK25" i="21"/>
  <c r="BH25" i="21"/>
  <c r="BE25" i="21"/>
  <c r="CL24" i="21"/>
  <c r="CI24" i="21"/>
  <c r="CF24" i="21"/>
  <c r="CC24" i="21"/>
  <c r="BZ24" i="21"/>
  <c r="BW24" i="21"/>
  <c r="BT24" i="21"/>
  <c r="BQ24" i="21"/>
  <c r="BN24" i="21"/>
  <c r="BK24" i="21"/>
  <c r="BH24" i="21"/>
  <c r="BE24" i="21"/>
  <c r="CL23" i="21"/>
  <c r="CI23" i="21"/>
  <c r="CF23" i="21"/>
  <c r="CC23" i="21"/>
  <c r="BZ23" i="21"/>
  <c r="BW23" i="21"/>
  <c r="BT23" i="21"/>
  <c r="BQ23" i="21"/>
  <c r="BN23" i="21"/>
  <c r="BK23" i="21"/>
  <c r="BH23" i="21"/>
  <c r="BE23" i="21"/>
  <c r="CL22" i="21"/>
  <c r="CI22" i="21"/>
  <c r="CF22" i="21"/>
  <c r="CC22" i="21"/>
  <c r="BZ22" i="21"/>
  <c r="BW22" i="21"/>
  <c r="BT22" i="21"/>
  <c r="BQ22" i="21"/>
  <c r="BN22" i="21"/>
  <c r="BK22" i="21"/>
  <c r="BH22" i="21"/>
  <c r="BE22" i="21"/>
  <c r="CL21" i="21"/>
  <c r="CI21" i="21"/>
  <c r="CF21" i="21"/>
  <c r="CC21" i="21"/>
  <c r="BZ21" i="21"/>
  <c r="BW21" i="21"/>
  <c r="BT21" i="21"/>
  <c r="BQ21" i="21"/>
  <c r="BN21" i="21"/>
  <c r="BK21" i="21"/>
  <c r="BH21" i="21"/>
  <c r="BE21" i="21"/>
  <c r="CL20" i="21"/>
  <c r="CI20" i="21"/>
  <c r="CF20" i="21"/>
  <c r="CC20" i="21"/>
  <c r="BZ20" i="21"/>
  <c r="BW20" i="21"/>
  <c r="BT20" i="21"/>
  <c r="BQ20" i="21"/>
  <c r="BN20" i="21"/>
  <c r="BK20" i="21"/>
  <c r="BH20" i="21"/>
  <c r="BE20" i="21"/>
  <c r="CL19" i="21"/>
  <c r="CI19" i="21"/>
  <c r="CF19" i="21"/>
  <c r="CC19" i="21"/>
  <c r="BZ19" i="21"/>
  <c r="BW19" i="21"/>
  <c r="BT19" i="21"/>
  <c r="BQ19" i="21"/>
  <c r="BN19" i="21"/>
  <c r="BK19" i="21"/>
  <c r="BH19" i="21"/>
  <c r="BE19" i="21"/>
  <c r="CL18" i="21"/>
  <c r="CI18" i="21"/>
  <c r="CF18" i="21"/>
  <c r="CC18" i="21"/>
  <c r="BZ18" i="21"/>
  <c r="BW18" i="21"/>
  <c r="BT18" i="21"/>
  <c r="BQ18" i="21"/>
  <c r="BN18" i="21"/>
  <c r="BK18" i="21"/>
  <c r="BH18" i="21"/>
  <c r="BE18" i="21"/>
  <c r="CL17" i="21"/>
  <c r="CI17" i="21"/>
  <c r="CF17" i="21"/>
  <c r="CC17" i="21"/>
  <c r="BZ17" i="21"/>
  <c r="BW17" i="21"/>
  <c r="BT17" i="21"/>
  <c r="BQ17" i="21"/>
  <c r="BN17" i="21"/>
  <c r="BK17" i="21"/>
  <c r="BH17" i="21"/>
  <c r="BE17" i="21"/>
  <c r="CL16" i="21"/>
  <c r="CI16" i="21"/>
  <c r="CF16" i="21"/>
  <c r="CC16" i="21"/>
  <c r="BZ16" i="21"/>
  <c r="BW16" i="21"/>
  <c r="BT16" i="21"/>
  <c r="BQ16" i="21"/>
  <c r="BN16" i="21"/>
  <c r="BK16" i="21"/>
  <c r="BH16" i="21"/>
  <c r="BE16" i="21"/>
  <c r="CL15" i="21"/>
  <c r="CI15" i="21"/>
  <c r="CF15" i="21"/>
  <c r="CC15" i="21"/>
  <c r="BZ15" i="21"/>
  <c r="BW15" i="21"/>
  <c r="BT15" i="21"/>
  <c r="BQ15" i="21"/>
  <c r="BN15" i="21"/>
  <c r="BK15" i="21"/>
  <c r="BH15" i="21"/>
  <c r="BE15" i="21"/>
  <c r="CL14" i="21"/>
  <c r="CI14" i="21"/>
  <c r="CF14" i="21"/>
  <c r="CC14" i="21"/>
  <c r="BZ14" i="21"/>
  <c r="BW14" i="21"/>
  <c r="BT14" i="21"/>
  <c r="BQ14" i="21"/>
  <c r="BN14" i="21"/>
  <c r="BK14" i="21"/>
  <c r="BH14" i="21"/>
  <c r="BE14" i="21"/>
  <c r="AZ41" i="21"/>
  <c r="AW41" i="21"/>
  <c r="AT41" i="21"/>
  <c r="AQ41" i="21"/>
  <c r="AZ40" i="21"/>
  <c r="AW40" i="21"/>
  <c r="AT40" i="21"/>
  <c r="AQ40" i="21"/>
  <c r="AZ39" i="21"/>
  <c r="AW39" i="21"/>
  <c r="AT39" i="21"/>
  <c r="AQ39" i="21"/>
  <c r="AZ38" i="21"/>
  <c r="AW38" i="21"/>
  <c r="AT38" i="21"/>
  <c r="AQ38" i="21"/>
  <c r="AZ37" i="21"/>
  <c r="AW37" i="21"/>
  <c r="AT37" i="21"/>
  <c r="AQ37" i="21"/>
  <c r="AZ36" i="21"/>
  <c r="AW36" i="21"/>
  <c r="AT36" i="21"/>
  <c r="AQ36" i="21"/>
  <c r="AZ35" i="21"/>
  <c r="AW35" i="21"/>
  <c r="AT35" i="21"/>
  <c r="AQ35" i="21"/>
  <c r="AZ34" i="21"/>
  <c r="AW34" i="21"/>
  <c r="AT34" i="21"/>
  <c r="AQ34" i="21"/>
  <c r="AZ33" i="21"/>
  <c r="AW33" i="21"/>
  <c r="AT33" i="21"/>
  <c r="AQ33" i="21"/>
  <c r="AZ32" i="21"/>
  <c r="AW32" i="21"/>
  <c r="AT32" i="21"/>
  <c r="AQ32" i="21"/>
  <c r="AZ31" i="21"/>
  <c r="AW31" i="21"/>
  <c r="AT31" i="21"/>
  <c r="AQ31" i="21"/>
  <c r="AZ30" i="21"/>
  <c r="AW30" i="21"/>
  <c r="AT30" i="21"/>
  <c r="AQ30" i="21"/>
  <c r="AZ29" i="21"/>
  <c r="AW29" i="21"/>
  <c r="AT29" i="21"/>
  <c r="AQ29" i="21"/>
  <c r="AZ28" i="21"/>
  <c r="AW28" i="21"/>
  <c r="AT28" i="21"/>
  <c r="AQ28" i="21"/>
  <c r="AZ27" i="21"/>
  <c r="AW27" i="21"/>
  <c r="AT27" i="21"/>
  <c r="AQ27" i="21"/>
  <c r="AZ26" i="21"/>
  <c r="AW26" i="21"/>
  <c r="AT26" i="21"/>
  <c r="AQ26" i="21"/>
  <c r="AZ25" i="21"/>
  <c r="AW25" i="21"/>
  <c r="AT25" i="21"/>
  <c r="AQ25" i="21"/>
  <c r="AZ24" i="21"/>
  <c r="AW24" i="21"/>
  <c r="AT24" i="21"/>
  <c r="AQ24" i="21"/>
  <c r="AZ23" i="21"/>
  <c r="AW23" i="21"/>
  <c r="AT23" i="21"/>
  <c r="AQ23" i="21"/>
  <c r="AZ22" i="21"/>
  <c r="AW22" i="21"/>
  <c r="AT22" i="21"/>
  <c r="AQ22" i="21"/>
  <c r="AZ21" i="21"/>
  <c r="AW21" i="21"/>
  <c r="AT21" i="21"/>
  <c r="AQ21" i="21"/>
  <c r="AZ20" i="21"/>
  <c r="AW20" i="21"/>
  <c r="AT20" i="21"/>
  <c r="AQ20" i="21"/>
  <c r="AZ19" i="21"/>
  <c r="AW19" i="21"/>
  <c r="AT19" i="21"/>
  <c r="AQ19" i="21"/>
  <c r="AZ18" i="21"/>
  <c r="AW18" i="21"/>
  <c r="AT18" i="21"/>
  <c r="AQ18" i="21"/>
  <c r="AZ17" i="21"/>
  <c r="AW17" i="21"/>
  <c r="AT17" i="21"/>
  <c r="AQ17" i="21"/>
  <c r="AZ16" i="21"/>
  <c r="AW16" i="21"/>
  <c r="AT16" i="21"/>
  <c r="AQ16" i="21"/>
  <c r="AZ15" i="21"/>
  <c r="AW15" i="21"/>
  <c r="AT15" i="21"/>
  <c r="AQ15" i="21"/>
  <c r="AZ14" i="21"/>
  <c r="AW14" i="21"/>
  <c r="AT14" i="21"/>
  <c r="AQ14" i="21"/>
  <c r="AL41" i="21"/>
  <c r="AI41" i="21"/>
  <c r="AF41" i="21"/>
  <c r="AC41" i="21"/>
  <c r="Z41" i="21"/>
  <c r="W41" i="21"/>
  <c r="T41" i="21"/>
  <c r="AL40" i="21"/>
  <c r="AI40" i="21"/>
  <c r="AF40" i="21"/>
  <c r="AC40" i="21"/>
  <c r="Z40" i="21"/>
  <c r="W40" i="21"/>
  <c r="T40" i="21"/>
  <c r="AL39" i="21"/>
  <c r="AI39" i="21"/>
  <c r="AF39" i="21"/>
  <c r="AC39" i="21"/>
  <c r="Z39" i="21"/>
  <c r="W39" i="21"/>
  <c r="T39" i="21"/>
  <c r="AL38" i="21"/>
  <c r="AI38" i="21"/>
  <c r="AF38" i="21"/>
  <c r="AC38" i="21"/>
  <c r="Z38" i="21"/>
  <c r="W38" i="21"/>
  <c r="T38" i="21"/>
  <c r="AL37" i="21"/>
  <c r="AI37" i="21"/>
  <c r="AF37" i="21"/>
  <c r="AC37" i="21"/>
  <c r="Z37" i="21"/>
  <c r="W37" i="21"/>
  <c r="T37" i="21"/>
  <c r="AL36" i="21"/>
  <c r="AI36" i="21"/>
  <c r="AF36" i="21"/>
  <c r="AC36" i="21"/>
  <c r="Z36" i="21"/>
  <c r="W36" i="21"/>
  <c r="T36" i="21"/>
  <c r="AL35" i="21"/>
  <c r="AI35" i="21"/>
  <c r="AF35" i="21"/>
  <c r="AC35" i="21"/>
  <c r="Z35" i="21"/>
  <c r="W35" i="21"/>
  <c r="T35" i="21"/>
  <c r="AL34" i="21"/>
  <c r="AI34" i="21"/>
  <c r="AF34" i="21"/>
  <c r="AC34" i="21"/>
  <c r="Z34" i="21"/>
  <c r="W34" i="21"/>
  <c r="T34" i="21"/>
  <c r="AL33" i="21"/>
  <c r="AI33" i="21"/>
  <c r="AF33" i="21"/>
  <c r="AC33" i="21"/>
  <c r="Z33" i="21"/>
  <c r="W33" i="21"/>
  <c r="T33" i="21"/>
  <c r="AL32" i="21"/>
  <c r="AI32" i="21"/>
  <c r="AF32" i="21"/>
  <c r="AC32" i="21"/>
  <c r="Z32" i="21"/>
  <c r="W32" i="21"/>
  <c r="T32" i="21"/>
  <c r="AL31" i="21"/>
  <c r="AI31" i="21"/>
  <c r="AF31" i="21"/>
  <c r="AC31" i="21"/>
  <c r="Z31" i="21"/>
  <c r="W31" i="21"/>
  <c r="T31" i="21"/>
  <c r="AL30" i="21"/>
  <c r="AI30" i="21"/>
  <c r="AF30" i="21"/>
  <c r="AC30" i="21"/>
  <c r="Z30" i="21"/>
  <c r="W30" i="21"/>
  <c r="T30" i="21"/>
  <c r="AL29" i="21"/>
  <c r="AI29" i="21"/>
  <c r="AF29" i="21"/>
  <c r="AC29" i="21"/>
  <c r="Z29" i="21"/>
  <c r="W29" i="21"/>
  <c r="T29" i="21"/>
  <c r="AL28" i="21"/>
  <c r="AI28" i="21"/>
  <c r="AF28" i="21"/>
  <c r="AC28" i="21"/>
  <c r="Z28" i="21"/>
  <c r="W28" i="21"/>
  <c r="T28" i="21"/>
  <c r="AL27" i="21"/>
  <c r="AI27" i="21"/>
  <c r="AF27" i="21"/>
  <c r="AC27" i="21"/>
  <c r="Z27" i="21"/>
  <c r="W27" i="21"/>
  <c r="T27" i="21"/>
  <c r="AL26" i="21"/>
  <c r="AI26" i="21"/>
  <c r="AF26" i="21"/>
  <c r="AC26" i="21"/>
  <c r="Z26" i="21"/>
  <c r="W26" i="21"/>
  <c r="T26" i="21"/>
  <c r="AL25" i="21"/>
  <c r="AI25" i="21"/>
  <c r="AF25" i="21"/>
  <c r="AC25" i="21"/>
  <c r="Z25" i="21"/>
  <c r="W25" i="21"/>
  <c r="T25" i="21"/>
  <c r="AL24" i="21"/>
  <c r="AI24" i="21"/>
  <c r="AF24" i="21"/>
  <c r="AC24" i="21"/>
  <c r="Z24" i="21"/>
  <c r="W24" i="21"/>
  <c r="T24" i="21"/>
  <c r="AL23" i="21"/>
  <c r="AI23" i="21"/>
  <c r="AF23" i="21"/>
  <c r="AC23" i="21"/>
  <c r="Z23" i="21"/>
  <c r="W23" i="21"/>
  <c r="T23" i="21"/>
  <c r="AL22" i="21"/>
  <c r="AI22" i="21"/>
  <c r="AF22" i="21"/>
  <c r="AC22" i="21"/>
  <c r="Z22" i="21"/>
  <c r="W22" i="21"/>
  <c r="T22" i="21"/>
  <c r="AL21" i="21"/>
  <c r="AI21" i="21"/>
  <c r="AF21" i="21"/>
  <c r="AC21" i="21"/>
  <c r="Z21" i="21"/>
  <c r="W21" i="21"/>
  <c r="T21" i="21"/>
  <c r="AL20" i="21"/>
  <c r="AI20" i="21"/>
  <c r="AF20" i="21"/>
  <c r="AC20" i="21"/>
  <c r="Z20" i="21"/>
  <c r="W20" i="21"/>
  <c r="T20" i="21"/>
  <c r="AL19" i="21"/>
  <c r="AI19" i="21"/>
  <c r="AF19" i="21"/>
  <c r="AC19" i="21"/>
  <c r="Z19" i="21"/>
  <c r="W19" i="21"/>
  <c r="T19" i="21"/>
  <c r="AL18" i="21"/>
  <c r="AI18" i="21"/>
  <c r="AF18" i="21"/>
  <c r="AC18" i="21"/>
  <c r="Z18" i="21"/>
  <c r="W18" i="21"/>
  <c r="T18" i="21"/>
  <c r="AL17" i="21"/>
  <c r="AI17" i="21"/>
  <c r="AF17" i="21"/>
  <c r="AC17" i="21"/>
  <c r="Z17" i="21"/>
  <c r="W17" i="21"/>
  <c r="T17" i="21"/>
  <c r="AL16" i="21"/>
  <c r="AI16" i="21"/>
  <c r="AF16" i="21"/>
  <c r="AC16" i="21"/>
  <c r="Z16" i="21"/>
  <c r="W16" i="21"/>
  <c r="T16" i="21"/>
  <c r="AL15" i="21"/>
  <c r="AI15" i="21"/>
  <c r="AF15" i="21"/>
  <c r="AC15" i="21"/>
  <c r="Z15" i="21"/>
  <c r="W15" i="21"/>
  <c r="T15" i="21"/>
  <c r="AL14" i="21"/>
  <c r="AI14" i="21"/>
  <c r="AF14" i="21"/>
  <c r="AC14" i="21"/>
  <c r="Z14" i="21"/>
  <c r="W14" i="21"/>
  <c r="T14" i="21"/>
  <c r="AL13" i="21"/>
  <c r="AI13" i="21"/>
  <c r="AF13" i="21"/>
  <c r="AC13" i="21"/>
  <c r="Z13" i="21"/>
  <c r="W13" i="21"/>
  <c r="T13" i="21"/>
  <c r="AL12" i="21"/>
  <c r="AI12" i="21"/>
  <c r="AF12" i="21"/>
  <c r="AC12" i="21"/>
  <c r="Z12" i="21"/>
  <c r="W12" i="21"/>
  <c r="T12" i="21"/>
  <c r="AL11" i="21"/>
  <c r="AI11" i="21"/>
  <c r="AF11" i="21"/>
  <c r="AC11" i="21"/>
  <c r="Z11" i="21"/>
  <c r="W11" i="21"/>
  <c r="T11" i="21"/>
  <c r="AL10" i="21"/>
  <c r="AI10" i="21"/>
  <c r="AF10" i="21"/>
  <c r="AC10" i="21"/>
  <c r="Z10" i="21"/>
  <c r="W10" i="21"/>
  <c r="T10" i="21"/>
  <c r="C12" i="21"/>
  <c r="CL79" i="21"/>
  <c r="CI79" i="21"/>
  <c r="CF79" i="21"/>
  <c r="CC79" i="21"/>
  <c r="BZ79" i="21"/>
  <c r="BW79" i="21"/>
  <c r="BT79" i="21"/>
  <c r="BQ79" i="21"/>
  <c r="BN79" i="21"/>
  <c r="BK79" i="21"/>
  <c r="BH79" i="21"/>
  <c r="BE79" i="21"/>
  <c r="AZ71" i="21"/>
  <c r="AW71" i="21"/>
  <c r="AT71" i="21"/>
  <c r="AQ71" i="21"/>
  <c r="AL63" i="21"/>
  <c r="AI63" i="21"/>
  <c r="AF63" i="21"/>
  <c r="AC63" i="21"/>
  <c r="W63" i="21"/>
  <c r="Z63" i="21"/>
  <c r="CF18" i="9"/>
  <c r="X17" i="14"/>
  <c r="U17" i="14" s="1"/>
  <c r="S11" i="21" l="1"/>
  <c r="AO73" i="14"/>
  <c r="AO80" i="14" s="1"/>
  <c r="AO96" i="14" s="1"/>
  <c r="AO112" i="14" s="1"/>
  <c r="AL73" i="14"/>
  <c r="AL80" i="14" s="1"/>
  <c r="AL96" i="14" s="1"/>
  <c r="AL112" i="14" s="1"/>
  <c r="AL74" i="14"/>
  <c r="AL81" i="14" s="1"/>
  <c r="AL97" i="14" s="1"/>
  <c r="AL113" i="14" s="1"/>
  <c r="Z73" i="14"/>
  <c r="Z74" i="14"/>
  <c r="AI74" i="14"/>
  <c r="AI81" i="14" s="1"/>
  <c r="AI97" i="14" s="1"/>
  <c r="AI113" i="14" s="1"/>
  <c r="AI73" i="14"/>
  <c r="AI80" i="14" s="1"/>
  <c r="AI96" i="14" s="1"/>
  <c r="AI112" i="14" s="1"/>
  <c r="U28" i="14"/>
  <c r="V28" i="14" s="1"/>
  <c r="R21" i="21"/>
  <c r="U46" i="14"/>
  <c r="V46" i="14" s="1"/>
  <c r="W19" i="14"/>
  <c r="U26" i="14"/>
  <c r="V26" i="14" s="1"/>
  <c r="W27" i="14"/>
  <c r="W28" i="14"/>
  <c r="U33" i="14"/>
  <c r="V33" i="14" s="1"/>
  <c r="U22" i="14"/>
  <c r="V22" i="14" s="1"/>
  <c r="U18" i="14"/>
  <c r="V18" i="14" s="1"/>
  <c r="U36" i="14"/>
  <c r="V36" i="14" s="1"/>
  <c r="U39" i="14"/>
  <c r="V39" i="14" s="1"/>
  <c r="U29" i="14"/>
  <c r="V29" i="14" s="1"/>
  <c r="W34" i="14"/>
  <c r="U37" i="14"/>
  <c r="V37" i="14" s="1"/>
  <c r="W40" i="14"/>
  <c r="U47" i="14"/>
  <c r="V47" i="14" s="1"/>
  <c r="U32" i="14"/>
  <c r="V32" i="14" s="1"/>
  <c r="U35" i="14"/>
  <c r="V35" i="14" s="1"/>
  <c r="U38" i="14"/>
  <c r="V38" i="14" s="1"/>
  <c r="U42" i="14"/>
  <c r="V42" i="14" s="1"/>
  <c r="U44" i="14"/>
  <c r="V44" i="14" s="1"/>
  <c r="U48" i="14"/>
  <c r="V48" i="14" s="1"/>
  <c r="U23" i="14"/>
  <c r="V23" i="14" s="1"/>
  <c r="W25" i="14"/>
  <c r="W45" i="14"/>
  <c r="W43" i="14"/>
  <c r="W41" i="14"/>
  <c r="W31" i="14"/>
  <c r="W30" i="14"/>
  <c r="W24" i="14"/>
  <c r="W21" i="14"/>
  <c r="C13" i="21"/>
  <c r="U20" i="14"/>
  <c r="V20" i="14" s="1"/>
  <c r="O18" i="14"/>
  <c r="AO74" i="14" s="1"/>
  <c r="AO81" i="14" s="1"/>
  <c r="AO97" i="14" s="1"/>
  <c r="AO113" i="14" s="1"/>
  <c r="R10" i="21"/>
  <c r="R11" i="21"/>
  <c r="CY12" i="21"/>
  <c r="CY14" i="21"/>
  <c r="CY25" i="21"/>
  <c r="CY17" i="21"/>
  <c r="CY29" i="21"/>
  <c r="T71" i="21"/>
  <c r="W79" i="21"/>
  <c r="T63" i="21"/>
  <c r="AW63" i="21" s="1"/>
  <c r="BW71" i="21"/>
  <c r="CY36" i="21"/>
  <c r="BK71" i="21"/>
  <c r="AI79" i="21"/>
  <c r="CY21" i="21"/>
  <c r="AZ79" i="21"/>
  <c r="CY20" i="21"/>
  <c r="CY10" i="21"/>
  <c r="CY23" i="21"/>
  <c r="CY33" i="21"/>
  <c r="CL71" i="21"/>
  <c r="AQ79" i="21"/>
  <c r="Z79" i="21"/>
  <c r="AW79" i="21"/>
  <c r="AF79" i="21"/>
  <c r="T79" i="21"/>
  <c r="AT79" i="21"/>
  <c r="AC79" i="21"/>
  <c r="M79" i="21"/>
  <c r="CY39" i="21"/>
  <c r="CY41" i="21"/>
  <c r="CY13" i="21"/>
  <c r="CY15" i="21"/>
  <c r="CY35" i="21"/>
  <c r="CY37" i="21"/>
  <c r="Z71" i="21"/>
  <c r="H71" i="21"/>
  <c r="CI71" i="21"/>
  <c r="CY27" i="21"/>
  <c r="AF71" i="21"/>
  <c r="CY16" i="21"/>
  <c r="CY24" i="21"/>
  <c r="CY28" i="21"/>
  <c r="CY32" i="21"/>
  <c r="CY40" i="21"/>
  <c r="BE71" i="21"/>
  <c r="BQ71" i="21"/>
  <c r="CC71" i="21"/>
  <c r="AC71" i="21"/>
  <c r="BH71" i="21"/>
  <c r="BT71" i="21"/>
  <c r="CF71" i="21"/>
  <c r="W71" i="21"/>
  <c r="AI71" i="21"/>
  <c r="BN71" i="21"/>
  <c r="BZ71" i="21"/>
  <c r="CM18" i="7"/>
  <c r="C28" i="7" s="1"/>
  <c r="Z80" i="14" l="1"/>
  <c r="Z96" i="14" s="1"/>
  <c r="Z112" i="14" s="1"/>
  <c r="Z81" i="14"/>
  <c r="Z97" i="14" s="1"/>
  <c r="Z113" i="14" s="1"/>
  <c r="AZ63" i="21"/>
  <c r="CF63" i="21"/>
  <c r="E63" i="21"/>
  <c r="BW63" i="21"/>
  <c r="CL63" i="21"/>
  <c r="BQ63" i="21"/>
  <c r="BT63" i="21"/>
  <c r="BZ63" i="21"/>
  <c r="CC63" i="21"/>
  <c r="CI63" i="21"/>
  <c r="AT63" i="21"/>
  <c r="AQ63" i="21"/>
  <c r="BK63" i="21"/>
  <c r="BH63" i="21"/>
  <c r="BN63" i="21"/>
  <c r="BE63" i="21"/>
  <c r="CY31" i="21"/>
  <c r="CY19" i="21"/>
  <c r="CY38" i="21"/>
  <c r="E71" i="21"/>
  <c r="CY18" i="21"/>
  <c r="CY34" i="21"/>
  <c r="E79" i="21"/>
  <c r="H79" i="21"/>
  <c r="CY26" i="21"/>
  <c r="M71" i="21"/>
  <c r="CY22" i="21"/>
  <c r="CY30" i="21"/>
  <c r="C10" i="18"/>
  <c r="S41" i="21"/>
  <c r="R41" i="21"/>
  <c r="S40" i="21"/>
  <c r="R40" i="21"/>
  <c r="S39" i="21"/>
  <c r="R39" i="21"/>
  <c r="S38" i="21"/>
  <c r="R38" i="21"/>
  <c r="S37" i="21"/>
  <c r="R37" i="21"/>
  <c r="S36" i="21"/>
  <c r="R36" i="21"/>
  <c r="S35" i="21"/>
  <c r="R35" i="21"/>
  <c r="S34" i="21"/>
  <c r="R34" i="21"/>
  <c r="S33" i="21"/>
  <c r="R33" i="21"/>
  <c r="S32" i="21"/>
  <c r="R32" i="21"/>
  <c r="S31" i="21"/>
  <c r="R31" i="21"/>
  <c r="S30" i="21"/>
  <c r="S29" i="21"/>
  <c r="R29" i="21"/>
  <c r="S28" i="21"/>
  <c r="R28" i="21"/>
  <c r="S27" i="21"/>
  <c r="R27" i="21"/>
  <c r="S26" i="21"/>
  <c r="R26" i="21"/>
  <c r="S25" i="21"/>
  <c r="R25" i="21"/>
  <c r="S24" i="21"/>
  <c r="R24" i="21"/>
  <c r="S23" i="21"/>
  <c r="S22" i="21"/>
  <c r="R22" i="21"/>
  <c r="S21" i="21"/>
  <c r="S20" i="21"/>
  <c r="R20" i="21"/>
  <c r="S19" i="21"/>
  <c r="R19" i="21"/>
  <c r="S18" i="21"/>
  <c r="R18" i="21"/>
  <c r="S17" i="21"/>
  <c r="R17" i="21"/>
  <c r="S16" i="21"/>
  <c r="R16" i="21"/>
  <c r="S15" i="21"/>
  <c r="R15" i="21"/>
  <c r="S14" i="21"/>
  <c r="S13" i="21"/>
  <c r="R13" i="21"/>
  <c r="S12" i="21"/>
  <c r="BX111" i="9"/>
  <c r="BX108" i="9"/>
  <c r="BX105" i="9"/>
  <c r="BX102" i="9"/>
  <c r="BX99" i="9"/>
  <c r="BX96" i="9"/>
  <c r="BX93" i="9"/>
  <c r="BX90" i="9"/>
  <c r="BX87" i="9"/>
  <c r="BX84" i="9"/>
  <c r="BX81" i="9"/>
  <c r="BX78" i="9"/>
  <c r="BX75" i="9"/>
  <c r="BX72" i="9"/>
  <c r="BX69" i="9"/>
  <c r="BX66" i="9"/>
  <c r="BX63" i="9"/>
  <c r="BX60" i="9"/>
  <c r="BX57" i="9"/>
  <c r="BX54" i="9"/>
  <c r="BX51" i="9"/>
  <c r="BX48" i="9"/>
  <c r="BX45" i="9"/>
  <c r="BX42" i="9"/>
  <c r="BX39" i="9"/>
  <c r="BX36" i="9"/>
  <c r="BX33" i="9"/>
  <c r="BX30" i="9"/>
  <c r="C8" i="18"/>
  <c r="C4" i="18"/>
  <c r="A7" i="14"/>
  <c r="B3" i="8"/>
  <c r="B3" i="9"/>
  <c r="R14" i="21" l="1"/>
  <c r="R30" i="21"/>
  <c r="R23" i="21"/>
  <c r="DH19" i="14"/>
  <c r="R12" i="21"/>
  <c r="M63" i="21"/>
  <c r="H63" i="21"/>
  <c r="CY51" i="21"/>
  <c r="DH43" i="14"/>
  <c r="DH47" i="14"/>
  <c r="DH18" i="14"/>
  <c r="DH30" i="14"/>
  <c r="DH21" i="14" l="1"/>
  <c r="DH44" i="14"/>
  <c r="DH45" i="14"/>
  <c r="DH25" i="14"/>
  <c r="DH33" i="14"/>
  <c r="DH35" i="14"/>
  <c r="DH22" i="14"/>
  <c r="DH31" i="14"/>
  <c r="DH36" i="14"/>
  <c r="DH40" i="14"/>
  <c r="DH39" i="14"/>
  <c r="DH41" i="14"/>
  <c r="DH20" i="14"/>
  <c r="DH23" i="14"/>
  <c r="DH42" i="14"/>
  <c r="DH37" i="14"/>
  <c r="DH38" i="14"/>
  <c r="DH26" i="14"/>
  <c r="DH48" i="14"/>
  <c r="DH32" i="14"/>
  <c r="DH34" i="14"/>
  <c r="DH46" i="14"/>
  <c r="DH28" i="14"/>
  <c r="DH29" i="14"/>
  <c r="DH27" i="14"/>
  <c r="DH24" i="14"/>
  <c r="CZ47" i="14"/>
  <c r="CZ46" i="14"/>
  <c r="CZ45" i="14"/>
  <c r="CZ44" i="14"/>
  <c r="CZ43" i="14"/>
  <c r="CZ42" i="14"/>
  <c r="CZ41" i="14"/>
  <c r="CZ40" i="14"/>
  <c r="CZ39" i="14"/>
  <c r="CZ38" i="14"/>
  <c r="CZ37" i="14"/>
  <c r="CZ36" i="14"/>
  <c r="Y17" i="14" l="1"/>
  <c r="W17" i="14"/>
  <c r="S10" i="21" l="1"/>
  <c r="AF74" i="14"/>
  <c r="C17" i="14"/>
  <c r="Q11" i="21"/>
  <c r="Q12" i="21"/>
  <c r="AF81" i="14" l="1"/>
  <c r="AF97" i="14" s="1"/>
  <c r="AF113" i="14" s="1"/>
  <c r="CC74" i="14"/>
  <c r="CC81" i="14" s="1"/>
  <c r="CC97" i="14" s="1"/>
  <c r="CC113" i="14" s="1"/>
  <c r="BZ74" i="14"/>
  <c r="BZ81" i="14" s="1"/>
  <c r="BZ97" i="14" s="1"/>
  <c r="BZ113" i="14" s="1"/>
  <c r="CL74" i="14"/>
  <c r="CL81" i="14" s="1"/>
  <c r="CL97" i="14" s="1"/>
  <c r="CL113" i="14" s="1"/>
  <c r="CF74" i="14"/>
  <c r="CF81" i="14" s="1"/>
  <c r="CF97" i="14" s="1"/>
  <c r="CF113" i="14" s="1"/>
  <c r="CI74" i="14"/>
  <c r="CI81" i="14" s="1"/>
  <c r="CI97" i="14" s="1"/>
  <c r="CI113" i="14" s="1"/>
  <c r="CR74" i="14"/>
  <c r="CR81" i="14" s="1"/>
  <c r="CR97" i="14" s="1"/>
  <c r="CR113" i="14" s="1"/>
  <c r="CO74" i="14"/>
  <c r="CO81" i="14" s="1"/>
  <c r="CO97" i="14" s="1"/>
  <c r="CO113" i="14" s="1"/>
  <c r="BQ74" i="14"/>
  <c r="BQ81" i="14" s="1"/>
  <c r="BQ97" i="14" s="1"/>
  <c r="BQ113" i="14" s="1"/>
  <c r="BT74" i="14"/>
  <c r="BT81" i="14" s="1"/>
  <c r="BT97" i="14" s="1"/>
  <c r="BT113" i="14" s="1"/>
  <c r="BW74" i="14"/>
  <c r="BW81" i="14" s="1"/>
  <c r="BW97" i="14" s="1"/>
  <c r="BW113" i="14" s="1"/>
  <c r="BK74" i="14"/>
  <c r="BK81" i="14" s="1"/>
  <c r="BK97" i="14" s="1"/>
  <c r="BK113" i="14" s="1"/>
  <c r="BN74" i="14"/>
  <c r="BN81" i="14" s="1"/>
  <c r="BN97" i="14" s="1"/>
  <c r="BN113" i="14" s="1"/>
  <c r="O17" i="14"/>
  <c r="C10" i="21"/>
  <c r="V17" i="14"/>
  <c r="DH17" i="14"/>
  <c r="DH56" i="14" s="1"/>
  <c r="Q10" i="21" l="1"/>
  <c r="AF73" i="14"/>
  <c r="CN42" i="9"/>
  <c r="CK42" i="9"/>
  <c r="CJ42" i="9"/>
  <c r="CI42" i="9"/>
  <c r="CH42" i="9"/>
  <c r="CK18" i="9"/>
  <c r="CJ18" i="9"/>
  <c r="CI18" i="9"/>
  <c r="CH18" i="9"/>
  <c r="CN111" i="9"/>
  <c r="CK111" i="9"/>
  <c r="CJ111" i="9"/>
  <c r="CI111" i="9"/>
  <c r="CH111" i="9"/>
  <c r="CN108" i="9"/>
  <c r="CK108" i="9"/>
  <c r="CJ108" i="9"/>
  <c r="CI108" i="9"/>
  <c r="CH108" i="9"/>
  <c r="CN105" i="9"/>
  <c r="CK105" i="9"/>
  <c r="CJ105" i="9"/>
  <c r="CI105" i="9"/>
  <c r="CH105" i="9"/>
  <c r="CN102" i="9"/>
  <c r="CK102" i="9"/>
  <c r="CJ102" i="9"/>
  <c r="CI102" i="9"/>
  <c r="CH102" i="9"/>
  <c r="CN99" i="9"/>
  <c r="CK99" i="9"/>
  <c r="CJ99" i="9"/>
  <c r="CI99" i="9"/>
  <c r="CH99" i="9"/>
  <c r="CN96" i="9"/>
  <c r="CK96" i="9"/>
  <c r="CJ96" i="9"/>
  <c r="CI96" i="9"/>
  <c r="CH96" i="9"/>
  <c r="CN93" i="9"/>
  <c r="CK93" i="9"/>
  <c r="CJ93" i="9"/>
  <c r="CI93" i="9"/>
  <c r="CH93" i="9"/>
  <c r="CN90" i="9"/>
  <c r="CK90" i="9"/>
  <c r="CJ90" i="9"/>
  <c r="CI90" i="9"/>
  <c r="CH90" i="9"/>
  <c r="CN87" i="9"/>
  <c r="CK87" i="9"/>
  <c r="CJ87" i="9"/>
  <c r="CI87" i="9"/>
  <c r="CH87" i="9"/>
  <c r="CN84" i="9"/>
  <c r="CK84" i="9"/>
  <c r="CJ84" i="9"/>
  <c r="CI84" i="9"/>
  <c r="CH84" i="9"/>
  <c r="CN81" i="9"/>
  <c r="CK81" i="9"/>
  <c r="CJ81" i="9"/>
  <c r="CI81" i="9"/>
  <c r="CH81" i="9"/>
  <c r="CN78" i="9"/>
  <c r="CK78" i="9"/>
  <c r="CJ78" i="9"/>
  <c r="CI78" i="9"/>
  <c r="CH78" i="9"/>
  <c r="CN75" i="9"/>
  <c r="CK75" i="9"/>
  <c r="CJ75" i="9"/>
  <c r="CI75" i="9"/>
  <c r="CH75" i="9"/>
  <c r="CN72" i="9"/>
  <c r="CK72" i="9"/>
  <c r="CJ72" i="9"/>
  <c r="CI72" i="9"/>
  <c r="CH72" i="9"/>
  <c r="CN69" i="9"/>
  <c r="CK69" i="9"/>
  <c r="CJ69" i="9"/>
  <c r="CI69" i="9"/>
  <c r="CH69" i="9"/>
  <c r="CN66" i="9"/>
  <c r="CK66" i="9"/>
  <c r="CJ66" i="9"/>
  <c r="CI66" i="9"/>
  <c r="CH66" i="9"/>
  <c r="CN63" i="9"/>
  <c r="CK63" i="9"/>
  <c r="CJ63" i="9"/>
  <c r="CI63" i="9"/>
  <c r="CH63" i="9"/>
  <c r="CN60" i="9"/>
  <c r="CK60" i="9"/>
  <c r="CJ60" i="9"/>
  <c r="CI60" i="9"/>
  <c r="CH60" i="9"/>
  <c r="CN57" i="9"/>
  <c r="CK57" i="9"/>
  <c r="CJ57" i="9"/>
  <c r="CI57" i="9"/>
  <c r="CH57" i="9"/>
  <c r="CN54" i="9"/>
  <c r="CK54" i="9"/>
  <c r="CJ54" i="9"/>
  <c r="CI54" i="9"/>
  <c r="CH54" i="9"/>
  <c r="CN51" i="9"/>
  <c r="CK51" i="9"/>
  <c r="CJ51" i="9"/>
  <c r="CI51" i="9"/>
  <c r="CH51" i="9"/>
  <c r="CN48" i="9"/>
  <c r="CK48" i="9"/>
  <c r="CJ48" i="9"/>
  <c r="CI48" i="9"/>
  <c r="CH48" i="9"/>
  <c r="CN45" i="9"/>
  <c r="CK45" i="9"/>
  <c r="CJ45" i="9"/>
  <c r="CI45" i="9"/>
  <c r="CH45" i="9"/>
  <c r="CN39" i="9"/>
  <c r="CK39" i="9"/>
  <c r="CJ39" i="9"/>
  <c r="CI39" i="9"/>
  <c r="CH39" i="9"/>
  <c r="CN36" i="9"/>
  <c r="CK36" i="9"/>
  <c r="CJ36" i="9"/>
  <c r="CI36" i="9"/>
  <c r="CH36" i="9"/>
  <c r="CN33" i="9"/>
  <c r="CK33" i="9"/>
  <c r="CJ33" i="9"/>
  <c r="CI33" i="9"/>
  <c r="CH33" i="9"/>
  <c r="CN30" i="9"/>
  <c r="CK30" i="9"/>
  <c r="CJ30" i="9"/>
  <c r="CI30" i="9"/>
  <c r="CH30" i="9"/>
  <c r="CN18" i="9"/>
  <c r="AF80" i="14" l="1"/>
  <c r="AF96" i="14" s="1"/>
  <c r="AF112" i="14" s="1"/>
  <c r="CR73" i="14"/>
  <c r="CR80" i="14" s="1"/>
  <c r="CR96" i="14" s="1"/>
  <c r="CR112" i="14" s="1"/>
  <c r="CC73" i="14"/>
  <c r="CC80" i="14" s="1"/>
  <c r="CC96" i="14" s="1"/>
  <c r="CC112" i="14" s="1"/>
  <c r="BQ73" i="14"/>
  <c r="BQ80" i="14" s="1"/>
  <c r="BQ96" i="14" s="1"/>
  <c r="BQ112" i="14" s="1"/>
  <c r="CI73" i="14"/>
  <c r="CI80" i="14" s="1"/>
  <c r="CI96" i="14" s="1"/>
  <c r="CI112" i="14" s="1"/>
  <c r="BZ73" i="14"/>
  <c r="BZ80" i="14" s="1"/>
  <c r="BZ96" i="14" s="1"/>
  <c r="BZ112" i="14" s="1"/>
  <c r="BN73" i="14"/>
  <c r="BN80" i="14" s="1"/>
  <c r="BN96" i="14" s="1"/>
  <c r="BN112" i="14" s="1"/>
  <c r="BW73" i="14"/>
  <c r="BW80" i="14" s="1"/>
  <c r="BW96" i="14" s="1"/>
  <c r="BW112" i="14" s="1"/>
  <c r="CF73" i="14"/>
  <c r="CF80" i="14" s="1"/>
  <c r="CF96" i="14" s="1"/>
  <c r="CF112" i="14" s="1"/>
  <c r="CO73" i="14"/>
  <c r="CO80" i="14" s="1"/>
  <c r="CO96" i="14" s="1"/>
  <c r="CO112" i="14" s="1"/>
  <c r="CL73" i="14"/>
  <c r="CL80" i="14" s="1"/>
  <c r="CL96" i="14" s="1"/>
  <c r="CL112" i="14" s="1"/>
  <c r="BK73" i="14"/>
  <c r="BK80" i="14" s="1"/>
  <c r="BK96" i="14" s="1"/>
  <c r="BK112" i="14" s="1"/>
  <c r="BT73" i="14"/>
  <c r="BT80" i="14" s="1"/>
  <c r="BT96" i="14" s="1"/>
  <c r="BT112" i="14" s="1"/>
  <c r="CL108" i="9"/>
  <c r="CM108" i="9" s="1"/>
  <c r="CL66" i="9"/>
  <c r="CM66" i="9" s="1"/>
  <c r="CL75" i="9"/>
  <c r="CM75" i="9" s="1"/>
  <c r="CL96" i="9"/>
  <c r="CM96" i="9" s="1"/>
  <c r="CL111" i="9"/>
  <c r="CM111" i="9" s="1"/>
  <c r="CL69" i="9"/>
  <c r="CM69" i="9" s="1"/>
  <c r="CL78" i="9"/>
  <c r="CM78" i="9" s="1"/>
  <c r="CL102" i="9"/>
  <c r="CM102" i="9" s="1"/>
  <c r="CL45" i="9"/>
  <c r="CM45" i="9" s="1"/>
  <c r="CL81" i="9"/>
  <c r="CM81" i="9" s="1"/>
  <c r="CL63" i="9"/>
  <c r="CM63" i="9" s="1"/>
  <c r="CL84" i="9"/>
  <c r="CM84" i="9" s="1"/>
  <c r="CL90" i="9"/>
  <c r="CM90" i="9" s="1"/>
  <c r="CL99" i="9"/>
  <c r="CM99" i="9" s="1"/>
  <c r="CL30" i="9"/>
  <c r="CM30" i="9" s="1"/>
  <c r="CL57" i="9"/>
  <c r="CM57" i="9" s="1"/>
  <c r="CL60" i="9"/>
  <c r="CM60" i="9" s="1"/>
  <c r="CL93" i="9"/>
  <c r="CM93" i="9" s="1"/>
  <c r="CL51" i="9"/>
  <c r="CM51" i="9" s="1"/>
  <c r="CL72" i="9"/>
  <c r="CM72" i="9" s="1"/>
  <c r="CL105" i="9"/>
  <c r="CM105" i="9" s="1"/>
  <c r="CL87" i="9"/>
  <c r="CM87" i="9" s="1"/>
  <c r="CL39" i="9"/>
  <c r="CM39" i="9" s="1"/>
  <c r="CL54" i="9"/>
  <c r="CM54" i="9" s="1"/>
  <c r="CL33" i="9"/>
  <c r="CM33" i="9" s="1"/>
  <c r="CL48" i="9"/>
  <c r="CM48" i="9" s="1"/>
  <c r="CN114" i="9"/>
  <c r="CL36" i="9"/>
  <c r="CM36" i="9" s="1"/>
  <c r="CL42" i="9"/>
  <c r="CM42" i="9" s="1"/>
  <c r="CK114" i="9"/>
  <c r="CJ114" i="9"/>
  <c r="CI114" i="9"/>
  <c r="AJ36" i="8" s="1"/>
  <c r="CH114" i="9"/>
  <c r="BM50" i="7" l="1"/>
  <c r="AL60" i="21" s="1"/>
  <c r="AL66" i="21" s="1"/>
  <c r="AL74" i="21" s="1"/>
  <c r="AL82" i="21" s="1"/>
  <c r="BH50" i="7"/>
  <c r="BR39" i="7"/>
  <c r="CF111" i="9"/>
  <c r="CF108" i="9"/>
  <c r="CF105" i="9"/>
  <c r="CF102" i="9"/>
  <c r="CF99" i="9"/>
  <c r="CF96" i="9"/>
  <c r="CF93" i="9"/>
  <c r="CF90" i="9"/>
  <c r="CF87" i="9"/>
  <c r="CF84" i="9"/>
  <c r="CF81" i="9"/>
  <c r="CF78" i="9"/>
  <c r="CF75" i="9"/>
  <c r="CF72" i="9"/>
  <c r="CF69" i="9"/>
  <c r="CF66" i="9"/>
  <c r="CF63" i="9"/>
  <c r="CF60" i="9"/>
  <c r="CF57" i="9"/>
  <c r="CF54" i="9"/>
  <c r="CF51" i="9"/>
  <c r="CF48" i="9"/>
  <c r="CF45" i="9"/>
  <c r="CF42" i="9"/>
  <c r="CF39" i="9"/>
  <c r="CF36" i="9"/>
  <c r="CF33" i="9"/>
  <c r="CF30" i="9"/>
  <c r="AO65" i="14" l="1"/>
  <c r="AI60" i="21"/>
  <c r="AI66" i="21" s="1"/>
  <c r="AI74" i="21" s="1"/>
  <c r="AI82" i="21" s="1"/>
  <c r="CF114" i="9"/>
  <c r="D25" i="18" l="1"/>
  <c r="D28" i="18"/>
  <c r="E28" i="18"/>
  <c r="CY49" i="14"/>
  <c r="Q13" i="21"/>
  <c r="Q17" i="21" l="1"/>
  <c r="C17" i="21"/>
  <c r="Q22" i="21"/>
  <c r="C22" i="21"/>
  <c r="Q19" i="21"/>
  <c r="C19" i="21"/>
  <c r="Q23" i="21"/>
  <c r="C23" i="21"/>
  <c r="Q27" i="21"/>
  <c r="C27" i="21"/>
  <c r="Q31" i="21"/>
  <c r="C31" i="21"/>
  <c r="Q35" i="21"/>
  <c r="C35" i="21"/>
  <c r="Q39" i="21"/>
  <c r="C39" i="21"/>
  <c r="Q14" i="21"/>
  <c r="C14" i="21"/>
  <c r="Q15" i="21"/>
  <c r="C15" i="21"/>
  <c r="Q16" i="21"/>
  <c r="C16" i="21"/>
  <c r="Q20" i="21"/>
  <c r="C20" i="21"/>
  <c r="Q24" i="21"/>
  <c r="C24" i="21"/>
  <c r="Q28" i="21"/>
  <c r="C28" i="21"/>
  <c r="Q32" i="21"/>
  <c r="C32" i="21"/>
  <c r="Q36" i="21"/>
  <c r="C36" i="21"/>
  <c r="Q40" i="21"/>
  <c r="C40" i="21"/>
  <c r="Q21" i="21"/>
  <c r="C21" i="21"/>
  <c r="Q25" i="21"/>
  <c r="C25" i="21"/>
  <c r="Q29" i="21"/>
  <c r="C29" i="21"/>
  <c r="Q33" i="21"/>
  <c r="C33" i="21"/>
  <c r="Q37" i="21"/>
  <c r="C37" i="21"/>
  <c r="Q41" i="21"/>
  <c r="C41" i="21"/>
  <c r="Q18" i="21"/>
  <c r="C18" i="21"/>
  <c r="Q26" i="21"/>
  <c r="C26" i="21"/>
  <c r="Q30" i="21"/>
  <c r="C30" i="21"/>
  <c r="Q34" i="21"/>
  <c r="C34" i="21"/>
  <c r="Q38" i="21"/>
  <c r="C38" i="21"/>
  <c r="AC72" i="14"/>
  <c r="CX42" i="14"/>
  <c r="CX41" i="14"/>
  <c r="CX44" i="14"/>
  <c r="CX45" i="14"/>
  <c r="CX46" i="14"/>
  <c r="CX43" i="14"/>
  <c r="CX47" i="14"/>
  <c r="CX37" i="14"/>
  <c r="CX36" i="14"/>
  <c r="CX39" i="14"/>
  <c r="CX40" i="14"/>
  <c r="CX38" i="14"/>
  <c r="BR48" i="7" l="1"/>
  <c r="BR45" i="7"/>
  <c r="BR42" i="7"/>
  <c r="AJ35" i="8" s="1"/>
  <c r="Z35" i="8"/>
  <c r="BN104" i="14" l="1"/>
  <c r="BQ104" i="14"/>
  <c r="CR104" i="14"/>
  <c r="CI104" i="14"/>
  <c r="BZ104" i="14"/>
  <c r="CO104" i="14"/>
  <c r="CF104" i="14"/>
  <c r="BW104" i="14"/>
  <c r="AZ88" i="14"/>
  <c r="BF88" i="14"/>
  <c r="BC88" i="14"/>
  <c r="CC104" i="14"/>
  <c r="BT104" i="14"/>
  <c r="CL104" i="14"/>
  <c r="BK104" i="14"/>
  <c r="AT36" i="8"/>
  <c r="BD36" i="8"/>
  <c r="Z36" i="8"/>
  <c r="C10" i="8"/>
  <c r="AW104" i="14" l="1"/>
  <c r="AC104" i="14"/>
  <c r="AO104" i="14"/>
  <c r="AF104" i="14"/>
  <c r="AL104" i="14"/>
  <c r="AI104" i="14"/>
  <c r="Z104" i="14"/>
  <c r="BC104" i="14"/>
  <c r="BF104" i="14"/>
  <c r="K104" i="14"/>
  <c r="AZ104" i="14"/>
  <c r="H104" i="14" l="1"/>
  <c r="E104" i="14"/>
  <c r="AW88" i="14"/>
  <c r="AL88" i="14" l="1"/>
  <c r="AI88" i="14"/>
  <c r="AF88" i="14"/>
  <c r="AC88" i="14"/>
  <c r="Z88" i="14"/>
  <c r="AO88" i="14"/>
  <c r="BW88" i="14"/>
  <c r="CR88" i="14"/>
  <c r="CL88" i="14"/>
  <c r="BQ88" i="14"/>
  <c r="BZ88" i="14"/>
  <c r="H88" i="14"/>
  <c r="CI88" i="14"/>
  <c r="CC88" i="14"/>
  <c r="BK88" i="14"/>
  <c r="BN88" i="14"/>
  <c r="CO88" i="14"/>
  <c r="CF88" i="14"/>
  <c r="BT88" i="14"/>
  <c r="E88" i="14" l="1"/>
  <c r="AI72" i="14"/>
  <c r="K88" i="14"/>
  <c r="AR72" i="14"/>
  <c r="AF72" i="14"/>
  <c r="AO72" i="14"/>
  <c r="AO79" i="14" s="1"/>
  <c r="AO95" i="14" s="1"/>
  <c r="AO111" i="14" s="1"/>
  <c r="AO16" i="14" s="1"/>
  <c r="C7" i="8"/>
  <c r="CL18" i="9" l="1"/>
  <c r="CL114" i="9" s="1"/>
  <c r="BQ48" i="7"/>
  <c r="BQ45" i="7"/>
  <c r="BQ42" i="7"/>
  <c r="BQ39" i="7"/>
  <c r="AR65" i="14"/>
  <c r="AR79" i="14" s="1"/>
  <c r="AR95" i="14" s="1"/>
  <c r="AR111" i="14" s="1"/>
  <c r="AR16" i="14" s="1"/>
  <c r="BC50" i="7"/>
  <c r="AX50" i="7"/>
  <c r="AS50" i="7"/>
  <c r="AF65" i="14" s="1"/>
  <c r="AN50" i="7"/>
  <c r="AI50" i="7"/>
  <c r="AL65" i="14" l="1"/>
  <c r="AL79" i="14" s="1"/>
  <c r="AL95" i="14" s="1"/>
  <c r="AL111" i="14" s="1"/>
  <c r="AL16" i="14" s="1"/>
  <c r="AF60" i="21"/>
  <c r="AF66" i="21" s="1"/>
  <c r="AF74" i="21" s="1"/>
  <c r="AF82" i="21" s="1"/>
  <c r="AI65" i="14"/>
  <c r="AI79" i="14" s="1"/>
  <c r="AI95" i="14" s="1"/>
  <c r="AI111" i="14" s="1"/>
  <c r="AI16" i="14" s="1"/>
  <c r="AC60" i="21"/>
  <c r="AC66" i="21" s="1"/>
  <c r="AC74" i="21" s="1"/>
  <c r="AC82" i="21" s="1"/>
  <c r="AF79" i="14"/>
  <c r="AF95" i="14" s="1"/>
  <c r="AF111" i="14" s="1"/>
  <c r="AF16" i="14" s="1"/>
  <c r="Z60" i="21"/>
  <c r="Z66" i="21" s="1"/>
  <c r="Z74" i="21" s="1"/>
  <c r="Z82" i="21" s="1"/>
  <c r="AC65" i="14"/>
  <c r="AC79" i="14" s="1"/>
  <c r="AC95" i="14" s="1"/>
  <c r="AC111" i="14" s="1"/>
  <c r="AC16" i="14" s="1"/>
  <c r="W60" i="21"/>
  <c r="W66" i="21" s="1"/>
  <c r="W74" i="21" s="1"/>
  <c r="W82" i="21" s="1"/>
  <c r="AW60" i="21"/>
  <c r="AW66" i="21" s="1"/>
  <c r="AW74" i="21" s="1"/>
  <c r="AW82" i="21" s="1"/>
  <c r="AQ60" i="21"/>
  <c r="AT60" i="21"/>
  <c r="AT66" i="21" s="1"/>
  <c r="AT74" i="21" s="1"/>
  <c r="AT82" i="21" s="1"/>
  <c r="AZ60" i="21"/>
  <c r="AZ66" i="21" s="1"/>
  <c r="AZ74" i="21" s="1"/>
  <c r="AZ82" i="21" s="1"/>
  <c r="T60" i="21"/>
  <c r="AW65" i="14"/>
  <c r="H65" i="14" s="1"/>
  <c r="E31" i="18"/>
  <c r="BR50" i="7"/>
  <c r="E25" i="18" s="1"/>
  <c r="CM114" i="9"/>
  <c r="Z65" i="14"/>
  <c r="BC65" i="14"/>
  <c r="BF65" i="14"/>
  <c r="AZ65" i="14"/>
  <c r="CM18" i="9"/>
  <c r="CB50" i="7"/>
  <c r="Z38" i="8"/>
  <c r="CC50" i="7"/>
  <c r="AJ38" i="8"/>
  <c r="CD50" i="7"/>
  <c r="AT35" i="8"/>
  <c r="AT38" i="8" s="1"/>
  <c r="CE50" i="7"/>
  <c r="BD35" i="8"/>
  <c r="BD38" i="8" s="1"/>
  <c r="BQ50" i="7"/>
  <c r="AR27" i="8" l="1"/>
  <c r="CI60" i="21"/>
  <c r="CI66" i="21" s="1"/>
  <c r="CI74" i="21" s="1"/>
  <c r="CI82" i="21" s="1"/>
  <c r="BW60" i="21"/>
  <c r="BW66" i="21" s="1"/>
  <c r="BW74" i="21" s="1"/>
  <c r="BW82" i="21" s="1"/>
  <c r="BK60" i="21"/>
  <c r="BK66" i="21" s="1"/>
  <c r="BK74" i="21" s="1"/>
  <c r="BK82" i="21" s="1"/>
  <c r="BH60" i="21"/>
  <c r="BH66" i="21" s="1"/>
  <c r="BH74" i="21" s="1"/>
  <c r="BH82" i="21" s="1"/>
  <c r="CC60" i="21"/>
  <c r="CC66" i="21" s="1"/>
  <c r="CC74" i="21" s="1"/>
  <c r="CC82" i="21" s="1"/>
  <c r="BQ60" i="21"/>
  <c r="BQ66" i="21" s="1"/>
  <c r="BQ74" i="21" s="1"/>
  <c r="BQ82" i="21" s="1"/>
  <c r="BE60" i="21"/>
  <c r="CF60" i="21"/>
  <c r="CF66" i="21" s="1"/>
  <c r="CF74" i="21" s="1"/>
  <c r="CF82" i="21" s="1"/>
  <c r="CL60" i="21"/>
  <c r="CL66" i="21" s="1"/>
  <c r="CL74" i="21" s="1"/>
  <c r="CL82" i="21" s="1"/>
  <c r="BZ60" i="21"/>
  <c r="BZ66" i="21" s="1"/>
  <c r="BZ74" i="21" s="1"/>
  <c r="BZ82" i="21" s="1"/>
  <c r="BN60" i="21"/>
  <c r="BN66" i="21" s="1"/>
  <c r="BN74" i="21" s="1"/>
  <c r="BN82" i="21" s="1"/>
  <c r="BT60" i="21"/>
  <c r="BT66" i="21" s="1"/>
  <c r="BT74" i="21" s="1"/>
  <c r="BT82" i="21" s="1"/>
  <c r="H60" i="21"/>
  <c r="H66" i="21" s="1"/>
  <c r="H74" i="21" s="1"/>
  <c r="H82" i="21" s="1"/>
  <c r="AQ66" i="21"/>
  <c r="AQ74" i="21" s="1"/>
  <c r="AQ82" i="21" s="1"/>
  <c r="AZ87" i="21" s="1"/>
  <c r="E60" i="21"/>
  <c r="E66" i="21" s="1"/>
  <c r="E74" i="21" s="1"/>
  <c r="E82" i="21" s="1"/>
  <c r="T66" i="21"/>
  <c r="T74" i="21" s="1"/>
  <c r="T82" i="21" s="1"/>
  <c r="AL87" i="21" s="1"/>
  <c r="DM12" i="21"/>
  <c r="DM40" i="21"/>
  <c r="DM31" i="21"/>
  <c r="DM39" i="21"/>
  <c r="DM35" i="21"/>
  <c r="DM14" i="21"/>
  <c r="DM33" i="21"/>
  <c r="DM41" i="21"/>
  <c r="DM25" i="21"/>
  <c r="DM32" i="21"/>
  <c r="DM13" i="21"/>
  <c r="DM19" i="21"/>
  <c r="DM10" i="21"/>
  <c r="DM23" i="21"/>
  <c r="DM37" i="21"/>
  <c r="DM17" i="21"/>
  <c r="DM24" i="21"/>
  <c r="DM27" i="21"/>
  <c r="DM15" i="21"/>
  <c r="DM29" i="21"/>
  <c r="DM36" i="21"/>
  <c r="DM38" i="21"/>
  <c r="DM22" i="21"/>
  <c r="DM34" i="21"/>
  <c r="DM26" i="21"/>
  <c r="DM20" i="21"/>
  <c r="DM30" i="21"/>
  <c r="DM21" i="21"/>
  <c r="DM28" i="21"/>
  <c r="DM16" i="21"/>
  <c r="DM18" i="21"/>
  <c r="CZ48" i="14"/>
  <c r="CX48" i="14" s="1"/>
  <c r="CZ35" i="14"/>
  <c r="CX35" i="14" s="1"/>
  <c r="CZ31" i="14"/>
  <c r="CX31" i="14" s="1"/>
  <c r="CZ27" i="14"/>
  <c r="CX27" i="14" s="1"/>
  <c r="CZ23" i="14"/>
  <c r="CX23" i="14" s="1"/>
  <c r="CZ19" i="14"/>
  <c r="CX19" i="14" s="1"/>
  <c r="CZ20" i="14"/>
  <c r="CX20" i="14" s="1"/>
  <c r="CZ30" i="14"/>
  <c r="CX30" i="14" s="1"/>
  <c r="CZ26" i="14"/>
  <c r="CX26" i="14" s="1"/>
  <c r="CZ32" i="14"/>
  <c r="CX32" i="14" s="1"/>
  <c r="CZ28" i="14"/>
  <c r="CX28" i="14" s="1"/>
  <c r="CZ24" i="14"/>
  <c r="CX24" i="14" s="1"/>
  <c r="CZ22" i="14"/>
  <c r="CX22" i="14" s="1"/>
  <c r="CZ33" i="14"/>
  <c r="CX33" i="14" s="1"/>
  <c r="CZ29" i="14"/>
  <c r="CX29" i="14" s="1"/>
  <c r="CZ25" i="14"/>
  <c r="CX25" i="14" s="1"/>
  <c r="CZ21" i="14"/>
  <c r="CX21" i="14" s="1"/>
  <c r="CZ34" i="14"/>
  <c r="CX34" i="14" s="1"/>
  <c r="D50" i="18"/>
  <c r="BK65" i="14"/>
  <c r="CZ18" i="14"/>
  <c r="CX18" i="14" s="1"/>
  <c r="CH50" i="7"/>
  <c r="C59" i="7" s="1"/>
  <c r="CZ17" i="14"/>
  <c r="CX17" i="14" s="1"/>
  <c r="DV45" i="14"/>
  <c r="DV41" i="14"/>
  <c r="DV37" i="14"/>
  <c r="DV33" i="14"/>
  <c r="DV29" i="14"/>
  <c r="DV25" i="14"/>
  <c r="DV21" i="14"/>
  <c r="DV44" i="14"/>
  <c r="DV40" i="14"/>
  <c r="DV36" i="14"/>
  <c r="DV46" i="14"/>
  <c r="DV42" i="14"/>
  <c r="DV38" i="14"/>
  <c r="DV34" i="14"/>
  <c r="DV30" i="14"/>
  <c r="DV26" i="14"/>
  <c r="DV22" i="14"/>
  <c r="DV48" i="14"/>
  <c r="DV20" i="14"/>
  <c r="DV47" i="14"/>
  <c r="DV43" i="14"/>
  <c r="DV39" i="14"/>
  <c r="DV35" i="14"/>
  <c r="DV31" i="14"/>
  <c r="DV27" i="14"/>
  <c r="DV23" i="14"/>
  <c r="DV19" i="14"/>
  <c r="DV32" i="14"/>
  <c r="DV28" i="14"/>
  <c r="DV24" i="14"/>
  <c r="DV18" i="14"/>
  <c r="D31" i="18"/>
  <c r="BN36" i="8"/>
  <c r="C48" i="8" s="1"/>
  <c r="D53" i="18"/>
  <c r="D54" i="18" s="1"/>
  <c r="DV17" i="14"/>
  <c r="BQ65" i="14"/>
  <c r="CC65" i="14"/>
  <c r="CO65" i="14"/>
  <c r="BW65" i="14"/>
  <c r="BN65" i="14"/>
  <c r="CL65" i="14"/>
  <c r="BT65" i="14"/>
  <c r="CF65" i="14"/>
  <c r="CR65" i="14"/>
  <c r="CI65" i="14"/>
  <c r="BZ65" i="14"/>
  <c r="E65" i="14"/>
  <c r="CF50" i="7"/>
  <c r="BN35" i="8"/>
  <c r="DM43" i="21" l="1"/>
  <c r="M60" i="21"/>
  <c r="M66" i="21" s="1"/>
  <c r="M74" i="21" s="1"/>
  <c r="M82" i="21" s="1"/>
  <c r="BE66" i="21"/>
  <c r="BE74" i="21" s="1"/>
  <c r="BE82" i="21" s="1"/>
  <c r="CL87" i="21" s="1"/>
  <c r="C44" i="8"/>
  <c r="K65" i="14"/>
  <c r="BN38" i="8"/>
  <c r="A9" i="14" s="1"/>
  <c r="E34" i="18" l="1"/>
  <c r="E35" i="18"/>
  <c r="D34" i="18"/>
  <c r="D51" i="18"/>
  <c r="C47" i="8"/>
  <c r="C46" i="8"/>
  <c r="C42" i="8"/>
  <c r="C45" i="8"/>
  <c r="C41" i="8"/>
  <c r="C43" i="8"/>
  <c r="DV50" i="14"/>
  <c r="E37" i="18" s="1"/>
  <c r="CI72" i="14"/>
  <c r="CI79" i="14" s="1"/>
  <c r="CI95" i="14" s="1"/>
  <c r="CI111" i="14" s="1"/>
  <c r="CI16" i="14" s="1"/>
  <c r="D37" i="18" l="1"/>
  <c r="BC72" i="14"/>
  <c r="BC79" i="14" s="1"/>
  <c r="BC95" i="14" s="1"/>
  <c r="BC111" i="14" s="1"/>
  <c r="BC16" i="14" s="1"/>
  <c r="BK72" i="14"/>
  <c r="BK79" i="14" s="1"/>
  <c r="BK95" i="14" s="1"/>
  <c r="BK111" i="14" s="1"/>
  <c r="BK16" i="14" s="1"/>
  <c r="BT72" i="14"/>
  <c r="BT79" i="14" s="1"/>
  <c r="BT95" i="14" s="1"/>
  <c r="BT111" i="14" s="1"/>
  <c r="BT16" i="14" s="1"/>
  <c r="AZ72" i="14"/>
  <c r="AZ79" i="14" s="1"/>
  <c r="AZ95" i="14" s="1"/>
  <c r="AZ111" i="14" s="1"/>
  <c r="AZ16" i="14" s="1"/>
  <c r="AW72" i="14"/>
  <c r="BF72" i="14"/>
  <c r="BF79" i="14" s="1"/>
  <c r="BF95" i="14" s="1"/>
  <c r="BF111" i="14" s="1"/>
  <c r="BF16" i="14" s="1"/>
  <c r="BW72" i="14"/>
  <c r="BW79" i="14" s="1"/>
  <c r="BW95" i="14" s="1"/>
  <c r="BW111" i="14" s="1"/>
  <c r="BW16" i="14" s="1"/>
  <c r="BN72" i="14"/>
  <c r="BN79" i="14" s="1"/>
  <c r="BN95" i="14" s="1"/>
  <c r="BN111" i="14" s="1"/>
  <c r="BN16" i="14" s="1"/>
  <c r="CL72" i="14"/>
  <c r="CL79" i="14" s="1"/>
  <c r="CL95" i="14" s="1"/>
  <c r="CL111" i="14" s="1"/>
  <c r="CL16" i="14" s="1"/>
  <c r="CO72" i="14"/>
  <c r="CO79" i="14" s="1"/>
  <c r="CO95" i="14" s="1"/>
  <c r="CO111" i="14" s="1"/>
  <c r="CO16" i="14" s="1"/>
  <c r="CC72" i="14"/>
  <c r="CC79" i="14" s="1"/>
  <c r="CC95" i="14" s="1"/>
  <c r="CC111" i="14" s="1"/>
  <c r="CC16" i="14" s="1"/>
  <c r="CF72" i="14"/>
  <c r="CF79" i="14" s="1"/>
  <c r="CF95" i="14" s="1"/>
  <c r="CF111" i="14" s="1"/>
  <c r="CF16" i="14" s="1"/>
  <c r="BQ72" i="14"/>
  <c r="BQ79" i="14" s="1"/>
  <c r="BQ95" i="14" s="1"/>
  <c r="BQ111" i="14" s="1"/>
  <c r="BQ16" i="14" s="1"/>
  <c r="Z79" i="14"/>
  <c r="Z95" i="14" s="1"/>
  <c r="Z111" i="14" s="1"/>
  <c r="Z16" i="14" s="1"/>
  <c r="AA11" i="14" s="1"/>
  <c r="CR72" i="14"/>
  <c r="CR79" i="14" s="1"/>
  <c r="CR95" i="14" s="1"/>
  <c r="CR111" i="14" s="1"/>
  <c r="CR16" i="14" s="1"/>
  <c r="BZ72" i="14"/>
  <c r="BZ79" i="14" s="1"/>
  <c r="BZ95" i="14" s="1"/>
  <c r="BZ111" i="14" s="1"/>
  <c r="BZ16" i="14" s="1"/>
  <c r="E72" i="14"/>
  <c r="E79" i="14" s="1"/>
  <c r="E95" i="14" s="1"/>
  <c r="E111" i="14" s="1"/>
  <c r="K72" i="14" l="1"/>
  <c r="K79" i="14" s="1"/>
  <c r="K95" i="14" s="1"/>
  <c r="K111" i="14" s="1"/>
  <c r="AW79" i="14"/>
  <c r="AW95" i="14" s="1"/>
  <c r="AW111" i="14" s="1"/>
  <c r="H72" i="14"/>
  <c r="H79" i="14" s="1"/>
  <c r="H95" i="14" s="1"/>
  <c r="H111" i="14" s="1"/>
  <c r="CR120" i="14"/>
  <c r="AR120" i="14"/>
  <c r="AW16" i="14" l="1"/>
  <c r="AA12" i="14" s="1"/>
  <c r="D61" i="18"/>
  <c r="D59" i="18"/>
  <c r="E40" i="18"/>
  <c r="C19" i="18"/>
  <c r="D40" i="18"/>
  <c r="E41" i="18"/>
  <c r="BF120" i="14"/>
  <c r="D56" i="18" l="1"/>
  <c r="D6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Piet</author>
  </authors>
  <commentList>
    <comment ref="AI39" authorId="0" shapeId="0" xr:uid="{31E52952-CCB1-450F-93FC-86A135D289AA}">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39" authorId="0" shapeId="0" xr:uid="{11ED2D5C-F41B-4F14-949C-B5A9D8B9AEE5}">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39" authorId="0" shapeId="0" xr:uid="{A377DF26-BFB0-40C2-92D5-079A89D5C27D}">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39" authorId="0" shapeId="0" xr:uid="{22B4368E-89DB-4852-A6E5-B70378BC6809}">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39" authorId="0" shapeId="0" xr:uid="{6BF865F5-9D11-482B-B468-405F506DDCAA}">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39" authorId="0" shapeId="0" xr:uid="{10138591-3089-41D0-A969-1E9412984A4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39" authorId="0" shapeId="0" xr:uid="{78A37E36-D139-48E7-B113-5D1502D8A6B6}">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I42" authorId="0" shapeId="0" xr:uid="{8BED715B-DE69-4D6A-B01A-C4931FEE6CE6}">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42" authorId="0" shapeId="0" xr:uid="{B750C801-D706-472A-841F-3F6113E09C38}">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42" authorId="0" shapeId="0" xr:uid="{23624BE1-7EAC-4ADF-AF7F-CA4B7F5B95DC}">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42" authorId="0" shapeId="0" xr:uid="{CDEBD447-1982-46DE-B935-62D2F27A40D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42" authorId="0" shapeId="0" xr:uid="{7F29C742-99B6-4B44-87F8-7FDF3D6350EE}">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42" authorId="0" shapeId="0" xr:uid="{787F1BC6-8FD3-4307-894E-01AF927AE71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42" authorId="0" shapeId="0" xr:uid="{B5A3F9AE-C044-4767-86E2-3BF82F9C7B0C}">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I45" authorId="0" shapeId="0" xr:uid="{1FB98E1F-B844-42A7-A693-8ADDA95E236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45" authorId="0" shapeId="0" xr:uid="{3ADD04B0-584E-46EE-88EF-331020924591}">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45" authorId="0" shapeId="0" xr:uid="{BA6BB40B-C3B0-4092-A0A9-607F05D51CB9}">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45" authorId="0" shapeId="0" xr:uid="{61414982-1878-440D-9A3F-3962E0133E3B}">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45" authorId="0" shapeId="0" xr:uid="{8D78EBA3-715D-46D8-A637-6184AAB2388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45" authorId="0" shapeId="0" xr:uid="{9AA11F5A-11F3-4AFB-AD1B-45DAD6EF1D70}">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45" authorId="0" shapeId="0" xr:uid="{3A72682C-2470-4C01-A246-81FFC65673E3}">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I48" authorId="0" shapeId="0" xr:uid="{E86EF1AA-5B29-4500-AD56-37B9B6B5A7EA}">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48" authorId="0" shapeId="0" xr:uid="{84520E72-4435-4B86-9B5B-D7472386113D}">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48" authorId="0" shapeId="0" xr:uid="{B4A992C4-16E3-4FD8-A4FB-E20BBC7944CC}">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48" authorId="0" shapeId="0" xr:uid="{34EC8E4F-C2DA-4062-A6DB-7F22B31C60F0}">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48" authorId="0" shapeId="0" xr:uid="{DC39D6E2-4B37-41BC-BBBB-1D89BB4B6C2B}">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48" authorId="0" shapeId="0" xr:uid="{6C6CA4F5-E6F5-4BD8-9F60-1F246AD7E2B3}">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48" authorId="0" shapeId="0" xr:uid="{ABC2B6F0-7016-49B3-82A4-74C43D39BAFE}">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Piet</author>
  </authors>
  <commentList>
    <comment ref="AD12" authorId="0" shapeId="0" xr:uid="{F7DC2E81-F219-49E3-B9BB-6ED0CF270C91}">
      <text>
        <r>
          <rPr>
            <sz val="9"/>
            <color indexed="81"/>
            <rFont val="Tahoma"/>
            <family val="2"/>
          </rPr>
          <t xml:space="preserve">Vul de frequentie met een getal in, voor een
 - week tussen 1 en 7
 - periode tussen 1 en 4
 - jaar tussen 1 en 12
</t>
        </r>
      </text>
    </comment>
    <comment ref="AS12" authorId="0" shapeId="0" xr:uid="{00000000-0006-0000-0200-000001000000}">
      <text>
        <r>
          <rPr>
            <sz val="9"/>
            <color indexed="81"/>
            <rFont val="Tahoma"/>
            <family val="2"/>
          </rPr>
          <t xml:space="preserve">U kunt slechts één uit-voerende per regel in-voeren, in te vullen met een x
Wordt een taak door twee of meer uit-voerende uitgevoerd dan moet de taak twee of meerdere malen worden ingevoerd.
</t>
        </r>
      </text>
    </comment>
    <comment ref="AA18" authorId="0" shapeId="0" xr:uid="{DE1C257D-3EBF-4833-ACBC-7964CC6D337E}">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21" authorId="0" shapeId="0" xr:uid="{ADA31501-2289-4563-814D-7531212DDFF5}">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24" authorId="0" shapeId="0" xr:uid="{075F42AC-6813-49BB-9CB6-2D7D5F3B624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27" authorId="0" shapeId="0" xr:uid="{507E4020-8987-4936-895F-25A89C6C53E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0" authorId="0" shapeId="0" xr:uid="{E16F4AA8-1AAE-4307-B79B-578C500512D7}">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3" authorId="0" shapeId="0" xr:uid="{91AC26AB-C9EC-4119-856C-8BEFC7CEDF97}">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6" authorId="0" shapeId="0" xr:uid="{01B3887C-F3DD-453E-AF8C-E8C8F1889BA2}">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9" authorId="0" shapeId="0" xr:uid="{BD9E53A0-DC77-4BE9-8060-ADFE6E63C38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42" authorId="0" shapeId="0" xr:uid="{2683F6C1-85A6-4D5D-B477-163F889774FA}">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45" authorId="0" shapeId="0" xr:uid="{9F9F6F16-ABC4-42E6-BA6B-1EC6B9AE106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48" authorId="0" shapeId="0" xr:uid="{0475D776-AFB3-434F-A35E-E24C6356B482}">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51" authorId="0" shapeId="0" xr:uid="{5F296E54-5C4B-4CA9-9966-B66092CD518E}">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54" authorId="0" shapeId="0" xr:uid="{C1F39EBD-0FC9-44B7-8C64-A6AE0F0E0F94}">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57" authorId="0" shapeId="0" xr:uid="{6E2DC98D-9491-4C04-BD61-97AF72BC9F00}">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0" authorId="0" shapeId="0" xr:uid="{340B2132-8D6D-4DCC-B711-DF7075D100D8}">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3" authorId="0" shapeId="0" xr:uid="{038EC64E-575B-4FE0-9021-46030D2B38C1}">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6" authorId="0" shapeId="0" xr:uid="{0DD64FE7-18BE-4753-A7FE-A72F86268FA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9" authorId="0" shapeId="0" xr:uid="{88D1E6FE-CBEE-4799-A852-FF4A1458DA3B}">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72" authorId="0" shapeId="0" xr:uid="{6837C4AC-E145-4C12-AD8A-98EB5CBD0D64}">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75" authorId="0" shapeId="0" xr:uid="{4DC3BF5E-0F73-47A0-81AF-75388E184C0F}">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78" authorId="0" shapeId="0" xr:uid="{F9F378C8-BDBE-40A9-9F83-1111E9BA218E}">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81" authorId="0" shapeId="0" xr:uid="{E8D7B98B-DED1-4D09-A3C2-7F143C91B126}">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84" authorId="0" shapeId="0" xr:uid="{7E17F8D5-D083-4B98-B646-643DF52A9108}">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87" authorId="0" shapeId="0" xr:uid="{2CA8CE53-BF07-46D6-BBF4-5A630C3953AD}">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0" authorId="0" shapeId="0" xr:uid="{7FA2DFD3-6586-4F07-8059-A0EA97E98E95}">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3" authorId="0" shapeId="0" xr:uid="{44150622-7601-4F44-9526-5FCA8C9377A4}">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6" authorId="0" shapeId="0" xr:uid="{C91C6BEA-1704-4420-8ECB-0602EF3A8443}">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9" authorId="0" shapeId="0" xr:uid="{5651D304-DF17-4DF7-A024-9F216CF61CCD}">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02" authorId="0" shapeId="0" xr:uid="{58DAE207-A973-4452-8198-1ECEA0E07771}">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05" authorId="0" shapeId="0" xr:uid="{5B625CEB-8D13-49D4-9A4F-CB9D2805131A}">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08" authorId="0" shapeId="0" xr:uid="{D4E337CC-7841-41DB-B6D6-D3CC880208F5}">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11" authorId="0" shapeId="0" xr:uid="{9DBE5007-0B7A-4896-99CF-307B7C39BFAC}">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List>
</comments>
</file>

<file path=xl/sharedStrings.xml><?xml version="1.0" encoding="utf-8"?>
<sst xmlns="http://schemas.openxmlformats.org/spreadsheetml/2006/main" count="265" uniqueCount="119">
  <si>
    <t>Kinderen</t>
  </si>
  <si>
    <t>Werkster</t>
  </si>
  <si>
    <t>Ma</t>
  </si>
  <si>
    <t>Di</t>
  </si>
  <si>
    <t>Wo</t>
  </si>
  <si>
    <t>Do</t>
  </si>
  <si>
    <t>Vr</t>
  </si>
  <si>
    <t>Za</t>
  </si>
  <si>
    <t>U zelf</t>
  </si>
  <si>
    <t>Partner</t>
  </si>
  <si>
    <t>Omschrijving</t>
  </si>
  <si>
    <t>Uitgevoerd door</t>
  </si>
  <si>
    <t>Totaal</t>
  </si>
  <si>
    <t>Beschikbaarheid voor schoonmaak in uren per dag</t>
  </si>
  <si>
    <t>Beschikbare uren</t>
  </si>
  <si>
    <t>Ingeplande uren</t>
  </si>
  <si>
    <t>Overschot (+) / tekort (-)</t>
  </si>
  <si>
    <t>Gemiddeld aantal uren per maand</t>
  </si>
  <si>
    <t>Week</t>
  </si>
  <si>
    <t>Jaar</t>
  </si>
  <si>
    <t>Uzelf</t>
  </si>
  <si>
    <t>Tijd per maand in uren</t>
  </si>
  <si>
    <t>Jan</t>
  </si>
  <si>
    <t>Feb</t>
  </si>
  <si>
    <t>Apr</t>
  </si>
  <si>
    <t>Maa</t>
  </si>
  <si>
    <t>Mei</t>
  </si>
  <si>
    <t>Jun</t>
  </si>
  <si>
    <t>Jul</t>
  </si>
  <si>
    <t>Aug</t>
  </si>
  <si>
    <t>Sep</t>
  </si>
  <si>
    <t>Okt</t>
  </si>
  <si>
    <t>Nov</t>
  </si>
  <si>
    <t>Dec</t>
  </si>
  <si>
    <t>Totaal per maand</t>
  </si>
  <si>
    <t>Periode</t>
  </si>
  <si>
    <t>1e wk</t>
  </si>
  <si>
    <t>2e wk</t>
  </si>
  <si>
    <t>3e wk</t>
  </si>
  <si>
    <t>4e wk</t>
  </si>
  <si>
    <t>Eindbalans periode</t>
  </si>
  <si>
    <t>Eindbalans week</t>
  </si>
  <si>
    <t>Eindbalans jaar</t>
  </si>
  <si>
    <t>Week rooster</t>
  </si>
  <si>
    <t>Periode rooster</t>
  </si>
  <si>
    <t>Jaar rooster</t>
  </si>
  <si>
    <t>Totaal uren op basis van</t>
  </si>
  <si>
    <t>Beschikbaar uren</t>
  </si>
  <si>
    <t>Ingepland uren in week planning</t>
  </si>
  <si>
    <t>Balans uren</t>
  </si>
  <si>
    <t>Ingepland uren in periode planning</t>
  </si>
  <si>
    <t>Ingepland uren in jaar planning</t>
  </si>
  <si>
    <t>Eind balans uren</t>
  </si>
  <si>
    <t>Controle eind balans dag-, week-, maandrooster</t>
  </si>
  <si>
    <t>▼</t>
  </si>
  <si>
    <t>1)</t>
  </si>
  <si>
    <t>Schoonmaak rooster</t>
  </si>
  <si>
    <t>Weekrooster</t>
  </si>
  <si>
    <t>Perioderooster</t>
  </si>
  <si>
    <t>Jaarrooster</t>
  </si>
  <si>
    <t>2)</t>
  </si>
  <si>
    <t>Maand = periode van 4 weken: 1 of 2x per maand is dus 1 of 2x per periode</t>
  </si>
  <si>
    <t>Schoonmaak taken</t>
  </si>
  <si>
    <t>Frequentie schoonmaak in aantal keren per week, periode of jaar</t>
  </si>
  <si>
    <r>
      <t xml:space="preserve">Druk uit in decimale uren, bijvoorbeeld: vul voor 20 minuten decimaal 20 minuten / 60 minuten = </t>
    </r>
    <r>
      <rPr>
        <b/>
        <sz val="9"/>
        <color theme="1"/>
        <rFont val="Calibri"/>
        <family val="2"/>
        <scheme val="minor"/>
      </rPr>
      <t>0,33</t>
    </r>
    <r>
      <rPr>
        <sz val="9"/>
        <color theme="1"/>
        <rFont val="Calibri"/>
        <family val="2"/>
        <scheme val="minor"/>
      </rPr>
      <t xml:space="preserve"> uur in en vul voor vijf</t>
    </r>
  </si>
  <si>
    <t>Bereken tijd als gemiddelde over heel jaar, bijvoorbeeld: 1 dag per maand 4 uur is gelijk aan 4 uur x 12 maanden = 48 uur per</t>
  </si>
  <si>
    <r>
      <t xml:space="preserve">jaar is gelijk aan 48 uur per jaar / 52 weken = </t>
    </r>
    <r>
      <rPr>
        <b/>
        <sz val="9"/>
        <color theme="1"/>
        <rFont val="Calibri"/>
        <family val="2"/>
        <scheme val="minor"/>
      </rPr>
      <t>0,92</t>
    </r>
    <r>
      <rPr>
        <sz val="9"/>
        <color theme="1"/>
        <rFont val="Calibri"/>
        <family val="2"/>
        <scheme val="minor"/>
      </rPr>
      <t xml:space="preserve"> uur per weekdag.</t>
    </r>
  </si>
  <si>
    <r>
      <t xml:space="preserve">kwartier (= 5 x 15 minuten = 75 minuten) decimaal 75 minuten / 60 minuten = </t>
    </r>
    <r>
      <rPr>
        <b/>
        <sz val="9"/>
        <color theme="1"/>
        <rFont val="Calibri"/>
        <family val="2"/>
        <scheme val="minor"/>
      </rPr>
      <t>1,25</t>
    </r>
    <r>
      <rPr>
        <sz val="9"/>
        <color theme="1"/>
        <rFont val="Calibri"/>
        <family val="2"/>
        <scheme val="minor"/>
      </rPr>
      <t xml:space="preserve"> uur in.</t>
    </r>
  </si>
  <si>
    <t>Samenvatting</t>
  </si>
  <si>
    <t>Conclusie</t>
  </si>
  <si>
    <t>Uw situatie</t>
  </si>
  <si>
    <t>Aantal ingeplande schoon-maaktaken</t>
  </si>
  <si>
    <t>Aantal ingeroosterde schoonmaak-taken</t>
  </si>
  <si>
    <t>Zo</t>
  </si>
  <si>
    <t>x</t>
  </si>
  <si>
    <t>Totaal tijd in UREN</t>
  </si>
  <si>
    <t>Totaal per jaar</t>
  </si>
  <si>
    <t>(Indien een taak door meerderen wordt uitgevoerd dan per uitvoerende een regel maken met tijdverdeling naar rato)</t>
  </si>
  <si>
    <t xml:space="preserve">Frequenties sheet 2 </t>
  </si>
  <si>
    <t>Kind(eren)</t>
  </si>
  <si>
    <t>Duur per keer in uren</t>
  </si>
  <si>
    <t>Aantal</t>
  </si>
  <si>
    <t>ingeroosterde</t>
  </si>
  <si>
    <t>taken</t>
  </si>
  <si>
    <t>totaal</t>
  </si>
  <si>
    <t>(maand is periode; dagelijks = 7x per week;    1x per kwartaal = 4x per jaar)</t>
  </si>
  <si>
    <t>Naam</t>
  </si>
  <si>
    <t>NAAM</t>
  </si>
  <si>
    <t>PERSOONLIJK SCHOONMAAKROOSTER - BESCHIKBARE TIJD</t>
  </si>
  <si>
    <t>PERSOONLIJK SCHOONMAAKROOSTER - SCHOONMAAK TAKEN</t>
  </si>
  <si>
    <t>PERSOONLIJK SCHOONMAAKROOSTER - RESULTAAT PLANNING</t>
  </si>
  <si>
    <t>PERSOONLIJK SCHOONMAAKROOSTER - SAMENVATTING EN CONCLUSIE</t>
  </si>
  <si>
    <t>PERSOONLIJK SCHOONMAAKROOSTER - SCHOONMAAK ROOSTER</t>
  </si>
  <si>
    <t>Uw partner</t>
  </si>
  <si>
    <t>Uw kind(eren)</t>
  </si>
  <si>
    <t>Uw werkster</t>
  </si>
  <si>
    <t>Uw plannings resultaat</t>
  </si>
  <si>
    <t>Celinvulling</t>
  </si>
  <si>
    <t>Plannings rooster in uren</t>
  </si>
  <si>
    <r>
      <t xml:space="preserve">Duur in </t>
    </r>
    <r>
      <rPr>
        <b/>
        <u/>
        <sz val="10"/>
        <color theme="1"/>
        <rFont val="Calibri"/>
        <family val="2"/>
        <scheme val="minor"/>
      </rPr>
      <t>MINUTEN</t>
    </r>
    <r>
      <rPr>
        <b/>
        <sz val="10"/>
        <color theme="1"/>
        <rFont val="Calibri"/>
        <family val="2"/>
        <scheme val="minor"/>
      </rPr>
      <t xml:space="preserve"> per keer</t>
    </r>
  </si>
  <si>
    <t>SCHOONMAAKROOSTER</t>
  </si>
  <si>
    <t>Schoonmaaktaak</t>
  </si>
  <si>
    <t>Duur per keer in minuten</t>
  </si>
  <si>
    <t>U kunt op de periode van uitvoering en uitvoerende filteren door bovenin de kolommen op knop</t>
  </si>
  <si>
    <t>te drukken, de optie "alles selecteren" uit te vinken en uw eigen selectie aan te vinken</t>
  </si>
  <si>
    <r>
      <t>Periode van uit-voering</t>
    </r>
    <r>
      <rPr>
        <b/>
        <vertAlign val="superscript"/>
        <sz val="12"/>
        <color theme="1"/>
        <rFont val="Calibri"/>
        <family val="2"/>
        <scheme val="minor"/>
      </rPr>
      <t>1)2)</t>
    </r>
  </si>
  <si>
    <r>
      <t>Uitge-voerd door</t>
    </r>
    <r>
      <rPr>
        <b/>
        <vertAlign val="superscript"/>
        <sz val="12"/>
        <color theme="1"/>
        <rFont val="Calibri"/>
        <family val="2"/>
        <scheme val="minor"/>
      </rPr>
      <t>1)</t>
    </r>
  </si>
  <si>
    <r>
      <t xml:space="preserve">Beschikbare </t>
    </r>
    <r>
      <rPr>
        <b/>
        <u/>
        <sz val="10"/>
        <color theme="1"/>
        <rFont val="Calibri"/>
        <family val="2"/>
        <scheme val="minor"/>
      </rPr>
      <t>UREN per dag</t>
    </r>
    <r>
      <rPr>
        <b/>
        <sz val="10"/>
        <color theme="1"/>
        <rFont val="Calibri"/>
        <family val="2"/>
        <scheme val="minor"/>
      </rPr>
      <t xml:space="preserve"> </t>
    </r>
    <r>
      <rPr>
        <b/>
        <vertAlign val="superscript"/>
        <sz val="10"/>
        <color theme="1"/>
        <rFont val="Calibri"/>
        <family val="2"/>
        <scheme val="minor"/>
      </rPr>
      <t>1) 2)</t>
    </r>
  </si>
  <si>
    <r>
      <t xml:space="preserve">Totaal uren per </t>
    </r>
    <r>
      <rPr>
        <b/>
        <u/>
        <sz val="10"/>
        <color theme="1"/>
        <rFont val="Calibri"/>
        <family val="2"/>
        <scheme val="minor"/>
      </rPr>
      <t>maand</t>
    </r>
  </si>
  <si>
    <r>
      <t>1</t>
    </r>
    <r>
      <rPr>
        <b/>
        <vertAlign val="superscript"/>
        <sz val="10"/>
        <color theme="1"/>
        <rFont val="Calibri"/>
        <family val="2"/>
        <scheme val="minor"/>
      </rPr>
      <t>e</t>
    </r>
    <r>
      <rPr>
        <b/>
        <sz val="10"/>
        <color theme="1"/>
        <rFont val="Calibri"/>
        <family val="2"/>
        <scheme val="minor"/>
      </rPr>
      <t>wk</t>
    </r>
  </si>
  <si>
    <r>
      <t>2</t>
    </r>
    <r>
      <rPr>
        <b/>
        <vertAlign val="superscript"/>
        <sz val="10"/>
        <color theme="1"/>
        <rFont val="Calibri"/>
        <family val="2"/>
        <scheme val="minor"/>
      </rPr>
      <t>e</t>
    </r>
    <r>
      <rPr>
        <b/>
        <sz val="10"/>
        <color theme="1"/>
        <rFont val="Calibri"/>
        <family val="2"/>
        <scheme val="minor"/>
      </rPr>
      <t>wk</t>
    </r>
  </si>
  <si>
    <r>
      <t>3</t>
    </r>
    <r>
      <rPr>
        <b/>
        <vertAlign val="superscript"/>
        <sz val="10"/>
        <color theme="1"/>
        <rFont val="Calibri"/>
        <family val="2"/>
        <scheme val="minor"/>
      </rPr>
      <t>e</t>
    </r>
    <r>
      <rPr>
        <b/>
        <sz val="10"/>
        <color theme="1"/>
        <rFont val="Calibri"/>
        <family val="2"/>
        <scheme val="minor"/>
      </rPr>
      <t>wk</t>
    </r>
  </si>
  <si>
    <r>
      <t>4</t>
    </r>
    <r>
      <rPr>
        <b/>
        <vertAlign val="superscript"/>
        <sz val="10"/>
        <color theme="1"/>
        <rFont val="Calibri"/>
        <family val="2"/>
        <scheme val="minor"/>
      </rPr>
      <t>e</t>
    </r>
    <r>
      <rPr>
        <b/>
        <sz val="10"/>
        <color theme="1"/>
        <rFont val="Calibri"/>
        <family val="2"/>
        <scheme val="minor"/>
      </rPr>
      <t>wk</t>
    </r>
  </si>
  <si>
    <r>
      <t xml:space="preserve">Uitgevoerd door </t>
    </r>
    <r>
      <rPr>
        <b/>
        <vertAlign val="superscript"/>
        <sz val="10"/>
        <color theme="1"/>
        <rFont val="Calibri"/>
        <family val="2"/>
        <scheme val="minor"/>
      </rPr>
      <t>1)</t>
    </r>
  </si>
  <si>
    <r>
      <t xml:space="preserve">Overschot (+) / tekort (-) aan </t>
    </r>
    <r>
      <rPr>
        <b/>
        <u/>
        <sz val="10"/>
        <color theme="1"/>
        <rFont val="Calibri"/>
        <family val="2"/>
        <scheme val="minor"/>
      </rPr>
      <t>UREN PER MAAND</t>
    </r>
    <r>
      <rPr>
        <b/>
        <sz val="10"/>
        <color theme="1"/>
        <rFont val="Calibri"/>
        <family val="2"/>
        <scheme val="minor"/>
      </rPr>
      <t xml:space="preserve"> voor inroostering </t>
    </r>
  </si>
  <si>
    <t>niet helemaal afgemaak, alleen maar op totalen gebruikt</t>
  </si>
  <si>
    <r>
      <t xml:space="preserve">Frequentie schoonmaak       taak </t>
    </r>
    <r>
      <rPr>
        <b/>
        <vertAlign val="superscript"/>
        <sz val="10"/>
        <color theme="1"/>
        <rFont val="Calibri"/>
        <family val="2"/>
        <scheme val="minor"/>
      </rPr>
      <t>1) 2)</t>
    </r>
  </si>
  <si>
    <t>U kunt het rooster op week, periode en/of jaar filteren en/of per uitvoerende filteren door bovenin de kolommen op knop</t>
  </si>
  <si>
    <t>te drukken, "(alles selecteren)" uit te vinken en alleen uw keuze aan te vinken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</si>
</sst>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b/>
      <u/>
      <sz val="10"/>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u/>
      <sz val="16"/>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b/>
      <u/>
      <sz val="12"/>
      <color theme="1"/>
      <name val="Calibri"/>
      <family val="2"/>
      <scheme val="minor"/>
    </font>
    <font>
      <sz val="12"/>
      <color rgb="FFFF0000"/>
      <name val="Calibri"/>
      <family val="2"/>
      <scheme val="minor"/>
    </font>
    <font>
      <sz val="11"/>
      <color rgb="FFFF0000"/>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8"/>
      <color theme="0" tint="-0.34998626667073579"/>
      <name val="Arial"/>
      <family val="2"/>
    </font>
    <font>
      <b/>
      <vertAlign val="superscript"/>
      <sz val="9"/>
      <color theme="1"/>
      <name val="Calibri"/>
      <family val="2"/>
      <scheme val="minor"/>
    </font>
    <font>
      <b/>
      <sz val="11"/>
      <color rgb="FFFF0000"/>
      <name val="Calibri"/>
      <family val="2"/>
      <scheme val="minor"/>
    </font>
    <font>
      <b/>
      <vertAlign val="superscript"/>
      <sz val="10"/>
      <color theme="1"/>
      <name val="Calibri"/>
      <family val="2"/>
      <scheme val="minor"/>
    </font>
    <font>
      <vertAlign val="superscript"/>
      <sz val="10"/>
      <color theme="1"/>
      <name val="Calibri"/>
      <family val="2"/>
      <scheme val="minor"/>
    </font>
    <font>
      <b/>
      <u/>
      <sz val="12"/>
      <color rgb="FFFF0000"/>
      <name val="Calibri"/>
      <family val="2"/>
      <scheme val="minor"/>
    </font>
    <font>
      <b/>
      <sz val="14"/>
      <color theme="1"/>
      <name val="Calibri"/>
      <family val="2"/>
      <scheme val="minor"/>
    </font>
    <font>
      <b/>
      <u/>
      <sz val="14"/>
      <color rgb="FFFF0000"/>
      <name val="Calibri"/>
      <family val="2"/>
      <scheme val="minor"/>
    </font>
    <font>
      <u/>
      <sz val="12"/>
      <color rgb="FFFF0000"/>
      <name val="Calibri"/>
      <family val="2"/>
      <scheme val="minor"/>
    </font>
    <font>
      <b/>
      <sz val="10"/>
      <color rgb="FFFF0000"/>
      <name val="Calibri"/>
      <family val="2"/>
      <scheme val="minor"/>
    </font>
    <font>
      <u/>
      <sz val="12"/>
      <color theme="1"/>
      <name val="Calibri"/>
      <family val="2"/>
      <scheme val="minor"/>
    </font>
    <font>
      <b/>
      <u/>
      <sz val="10"/>
      <color rgb="FFFF0000"/>
      <name val="Calibri"/>
      <family val="2"/>
      <scheme val="minor"/>
    </font>
    <font>
      <b/>
      <sz val="12"/>
      <name val="Calibri"/>
      <family val="2"/>
      <scheme val="minor"/>
    </font>
    <font>
      <sz val="9"/>
      <color indexed="81"/>
      <name val="Tahoma"/>
      <family val="2"/>
    </font>
    <font>
      <b/>
      <sz val="10"/>
      <name val="Calibri"/>
      <family val="2"/>
      <scheme val="minor"/>
    </font>
    <font>
      <u/>
      <sz val="9"/>
      <color indexed="81"/>
      <name val="Tahoma"/>
      <family val="2"/>
    </font>
    <font>
      <b/>
      <u/>
      <sz val="14"/>
      <color theme="1"/>
      <name val="Calibri"/>
      <family val="2"/>
      <scheme val="minor"/>
    </font>
    <font>
      <b/>
      <u/>
      <sz val="16"/>
      <color rgb="FFFF0000"/>
      <name val="Calibri"/>
      <family val="2"/>
      <scheme val="minor"/>
    </font>
    <font>
      <b/>
      <vertAlign val="superscript"/>
      <sz val="12"/>
      <color theme="1"/>
      <name val="Calibri"/>
      <family val="2"/>
      <scheme val="minor"/>
    </font>
    <font>
      <b/>
      <u/>
      <sz val="20"/>
      <color theme="1"/>
      <name val="Calibri"/>
      <family val="2"/>
      <scheme val="minor"/>
    </font>
    <font>
      <b/>
      <u/>
      <sz val="9"/>
      <color theme="1"/>
      <name val="Calibri"/>
      <family val="2"/>
      <scheme val="minor"/>
    </font>
    <font>
      <b/>
      <sz val="9"/>
      <color rgb="FFFF0000"/>
      <name val="Calibri"/>
      <family val="2"/>
      <scheme val="minor"/>
    </font>
    <font>
      <sz val="11"/>
      <color theme="9" tint="0.59999389629810485"/>
      <name val="Calibri"/>
      <family val="2"/>
      <scheme val="minor"/>
    </font>
    <font>
      <sz val="11"/>
      <name val="Calibri"/>
      <family val="2"/>
      <scheme val="minor"/>
    </font>
    <font>
      <b/>
      <sz val="9"/>
      <name val="Calibri"/>
      <family val="2"/>
      <scheme val="minor"/>
    </font>
    <font>
      <i/>
      <sz val="11"/>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indexed="64"/>
      </right>
      <top/>
      <bottom style="thin">
        <color indexed="64"/>
      </bottom>
      <diagonal/>
    </border>
  </borders>
  <cellStyleXfs count="1">
    <xf numFmtId="0" fontId="0" fillId="0" borderId="0"/>
  </cellStyleXfs>
  <cellXfs count="802">
    <xf numFmtId="0" fontId="0" fillId="0" borderId="0" xfId="0"/>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Border="1"/>
    <xf numFmtId="0" fontId="3" fillId="0" borderId="0" xfId="0" applyFont="1" applyBorder="1"/>
    <xf numFmtId="0" fontId="2" fillId="2" borderId="0" xfId="0" applyFont="1" applyFill="1" applyBorder="1"/>
    <xf numFmtId="0" fontId="2" fillId="2" borderId="0" xfId="0" applyFont="1" applyFill="1" applyBorder="1" applyAlignment="1">
      <alignment horizontal="center"/>
    </xf>
    <xf numFmtId="0" fontId="4" fillId="2" borderId="0" xfId="0" applyFont="1" applyFill="1" applyBorder="1"/>
    <xf numFmtId="0" fontId="4" fillId="2" borderId="3" xfId="0" applyFont="1" applyFill="1" applyBorder="1"/>
    <xf numFmtId="0" fontId="4" fillId="2" borderId="4" xfId="0" applyFont="1" applyFill="1" applyBorder="1"/>
    <xf numFmtId="0" fontId="2" fillId="2" borderId="4" xfId="0" applyFont="1" applyFill="1" applyBorder="1"/>
    <xf numFmtId="0" fontId="2" fillId="2" borderId="3" xfId="0" applyFont="1" applyFill="1" applyBorder="1"/>
    <xf numFmtId="0" fontId="2" fillId="2" borderId="4" xfId="0" applyFont="1" applyFill="1" applyBorder="1" applyAlignment="1">
      <alignment horizontal="center"/>
    </xf>
    <xf numFmtId="0" fontId="2" fillId="2" borderId="4" xfId="0" applyFont="1" applyFill="1" applyBorder="1" applyAlignment="1">
      <alignment vertical="top"/>
    </xf>
    <xf numFmtId="0" fontId="2" fillId="2" borderId="5" xfId="0" applyFont="1" applyFill="1" applyBorder="1"/>
    <xf numFmtId="0" fontId="4" fillId="2" borderId="6" xfId="0" applyFont="1" applyFill="1" applyBorder="1"/>
    <xf numFmtId="0" fontId="2" fillId="2" borderId="6" xfId="0" applyFont="1" applyFill="1" applyBorder="1"/>
    <xf numFmtId="0" fontId="2" fillId="2" borderId="7" xfId="0" applyFont="1" applyFill="1" applyBorder="1"/>
    <xf numFmtId="0" fontId="2" fillId="2" borderId="0" xfId="0" applyFont="1" applyFill="1" applyBorder="1" applyAlignment="1"/>
    <xf numFmtId="0" fontId="2" fillId="2" borderId="7" xfId="0" applyFont="1" applyFill="1" applyBorder="1" applyAlignment="1"/>
    <xf numFmtId="0" fontId="4" fillId="2" borderId="8" xfId="0" applyFont="1" applyFill="1" applyBorder="1"/>
    <xf numFmtId="0" fontId="4" fillId="2" borderId="9" xfId="0" applyFont="1" applyFill="1" applyBorder="1"/>
    <xf numFmtId="0" fontId="2" fillId="2" borderId="9" xfId="0" applyFont="1" applyFill="1" applyBorder="1"/>
    <xf numFmtId="0" fontId="2" fillId="2" borderId="8" xfId="0" applyFont="1" applyFill="1" applyBorder="1"/>
    <xf numFmtId="0" fontId="2" fillId="2" borderId="9" xfId="0" applyFont="1" applyFill="1" applyBorder="1" applyAlignment="1">
      <alignment horizontal="center"/>
    </xf>
    <xf numFmtId="0" fontId="2" fillId="2" borderId="1" xfId="0" applyFont="1" applyFill="1" applyBorder="1"/>
    <xf numFmtId="0" fontId="4" fillId="2" borderId="8" xfId="0" applyFont="1" applyFill="1" applyBorder="1" applyAlignment="1">
      <alignment horizontal="center" vertical="top"/>
    </xf>
    <xf numFmtId="0" fontId="4" fillId="2" borderId="9" xfId="0" applyFont="1" applyFill="1" applyBorder="1" applyAlignment="1">
      <alignment horizontal="center" vertical="top"/>
    </xf>
    <xf numFmtId="0" fontId="4" fillId="2" borderId="1" xfId="0" applyFont="1" applyFill="1" applyBorder="1" applyAlignment="1">
      <alignment horizontal="center" vertical="top"/>
    </xf>
    <xf numFmtId="0" fontId="4" fillId="2" borderId="5" xfId="0" applyFont="1" applyFill="1" applyBorder="1"/>
    <xf numFmtId="0" fontId="4" fillId="2" borderId="4" xfId="0" applyFont="1" applyFill="1" applyBorder="1" applyAlignment="1">
      <alignment horizontal="center" wrapText="1"/>
    </xf>
    <xf numFmtId="0" fontId="2" fillId="2" borderId="5" xfId="0" applyFont="1" applyFill="1" applyBorder="1" applyAlignment="1">
      <alignment horizontal="center"/>
    </xf>
    <xf numFmtId="0" fontId="2" fillId="2" borderId="3" xfId="0" applyFont="1" applyFill="1" applyBorder="1" applyAlignment="1">
      <alignment horizontal="center"/>
    </xf>
    <xf numFmtId="0" fontId="4" fillId="2" borderId="0" xfId="0" applyFont="1" applyFill="1" applyBorder="1" applyAlignment="1">
      <alignment horizontal="center"/>
    </xf>
    <xf numFmtId="0" fontId="4" fillId="2" borderId="7" xfId="0" applyFont="1" applyFill="1" applyBorder="1" applyAlignment="1">
      <alignment horizontal="center"/>
    </xf>
    <xf numFmtId="0" fontId="2" fillId="2" borderId="7" xfId="0" applyFont="1" applyFill="1" applyBorder="1" applyAlignment="1">
      <alignment horizontal="center"/>
    </xf>
    <xf numFmtId="0" fontId="2" fillId="2" borderId="6" xfId="0" applyFont="1" applyFill="1" applyBorder="1" applyAlignment="1">
      <alignment horizontal="left"/>
    </xf>
    <xf numFmtId="0" fontId="2" fillId="2" borderId="0"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2" fontId="2" fillId="2" borderId="9" xfId="0" applyNumberFormat="1" applyFont="1" applyFill="1" applyBorder="1" applyAlignment="1">
      <alignment horizontal="center"/>
    </xf>
    <xf numFmtId="2" fontId="4" fillId="2" borderId="2" xfId="0" applyNumberFormat="1" applyFont="1" applyFill="1" applyBorder="1" applyAlignment="1">
      <alignment horizontal="center"/>
    </xf>
    <xf numFmtId="0" fontId="2" fillId="3" borderId="0" xfId="0" applyFont="1" applyFill="1" applyBorder="1"/>
    <xf numFmtId="0" fontId="2" fillId="3" borderId="0" xfId="0" applyFont="1" applyFill="1" applyBorder="1" applyAlignment="1">
      <alignment horizontal="center"/>
    </xf>
    <xf numFmtId="0" fontId="1" fillId="3" borderId="0" xfId="0" applyFont="1" applyFill="1" applyBorder="1"/>
    <xf numFmtId="0" fontId="3" fillId="3" borderId="0" xfId="0" applyFont="1" applyFill="1" applyBorder="1" applyAlignment="1">
      <alignment horizontal="center"/>
    </xf>
    <xf numFmtId="0" fontId="1" fillId="3" borderId="0" xfId="0" applyFont="1" applyFill="1" applyBorder="1" applyAlignment="1">
      <alignment horizontal="center"/>
    </xf>
    <xf numFmtId="0" fontId="4" fillId="3" borderId="0" xfId="0" applyFont="1" applyFill="1" applyBorder="1"/>
    <xf numFmtId="0" fontId="2" fillId="3" borderId="0" xfId="0" applyFont="1" applyFill="1" applyBorder="1" applyAlignment="1">
      <alignment vertical="top"/>
    </xf>
    <xf numFmtId="0" fontId="2" fillId="3" borderId="0" xfId="0" applyFont="1" applyFill="1" applyBorder="1" applyAlignment="1"/>
    <xf numFmtId="0" fontId="2" fillId="2" borderId="0" xfId="0" applyFont="1" applyFill="1" applyBorder="1" applyAlignment="1" applyProtection="1">
      <protection locked="0"/>
    </xf>
    <xf numFmtId="0" fontId="8" fillId="3" borderId="0" xfId="0" applyFont="1" applyFill="1" applyBorder="1"/>
    <xf numFmtId="0" fontId="6" fillId="3" borderId="0" xfId="0" applyFont="1" applyFill="1" applyBorder="1"/>
    <xf numFmtId="0" fontId="8" fillId="2" borderId="3"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0" xfId="0" applyFont="1" applyFill="1" applyBorder="1"/>
    <xf numFmtId="0" fontId="8" fillId="2" borderId="7" xfId="0" applyFont="1" applyFill="1" applyBorder="1"/>
    <xf numFmtId="0" fontId="8" fillId="2" borderId="8" xfId="0" applyFont="1" applyFill="1" applyBorder="1"/>
    <xf numFmtId="0" fontId="8" fillId="2" borderId="9" xfId="0" applyFont="1" applyFill="1" applyBorder="1"/>
    <xf numFmtId="0" fontId="8" fillId="2" borderId="1" xfId="0" applyFont="1" applyFill="1" applyBorder="1"/>
    <xf numFmtId="2" fontId="2" fillId="4" borderId="2" xfId="0" applyNumberFormat="1" applyFont="1" applyFill="1" applyBorder="1" applyAlignment="1" applyProtection="1">
      <alignment horizontal="center"/>
      <protection locked="0"/>
    </xf>
    <xf numFmtId="0" fontId="12" fillId="0" borderId="0" xfId="0" applyFont="1"/>
    <xf numFmtId="0" fontId="4" fillId="0" borderId="0" xfId="0" applyFont="1" applyAlignment="1">
      <alignment horizontal="center"/>
    </xf>
    <xf numFmtId="0" fontId="2" fillId="0" borderId="0" xfId="0" applyFont="1" applyAlignment="1">
      <alignment horizontal="center"/>
    </xf>
    <xf numFmtId="0" fontId="2" fillId="0" borderId="0" xfId="0" applyFont="1"/>
    <xf numFmtId="0" fontId="0" fillId="2" borderId="0" xfId="0" applyFill="1" applyBorder="1"/>
    <xf numFmtId="0" fontId="12" fillId="2" borderId="6" xfId="0" applyFont="1" applyFill="1" applyBorder="1"/>
    <xf numFmtId="0" fontId="12" fillId="2" borderId="0" xfId="0" applyFont="1" applyFill="1" applyBorder="1"/>
    <xf numFmtId="0" fontId="0" fillId="2" borderId="6" xfId="0" applyFill="1" applyBorder="1"/>
    <xf numFmtId="0" fontId="4" fillId="2" borderId="6" xfId="0" applyFont="1" applyFill="1" applyBorder="1" applyAlignment="1"/>
    <xf numFmtId="0" fontId="4" fillId="2" borderId="0" xfId="0" applyFont="1" applyFill="1" applyBorder="1" applyAlignment="1"/>
    <xf numFmtId="0" fontId="2" fillId="2" borderId="0" xfId="0" applyFont="1" applyFill="1" applyBorder="1" applyAlignment="1">
      <alignment horizontal="right"/>
    </xf>
    <xf numFmtId="1" fontId="2" fillId="2" borderId="0" xfId="0" applyNumberFormat="1" applyFont="1" applyFill="1" applyBorder="1"/>
    <xf numFmtId="1" fontId="2" fillId="2" borderId="0" xfId="0" applyNumberFormat="1" applyFont="1" applyFill="1" applyBorder="1" applyAlignment="1">
      <alignment horizontal="center"/>
    </xf>
    <xf numFmtId="0" fontId="2" fillId="2" borderId="0" xfId="0" applyFont="1" applyFill="1" applyBorder="1" applyAlignment="1" applyProtection="1">
      <alignment horizontal="center"/>
      <protection locked="0"/>
    </xf>
    <xf numFmtId="0" fontId="0" fillId="0" borderId="0" xfId="0" applyAlignment="1">
      <alignment horizontal="center"/>
    </xf>
    <xf numFmtId="0" fontId="13" fillId="2" borderId="0" xfId="0" applyFont="1" applyFill="1" applyBorder="1" applyAlignment="1">
      <alignment vertical="top" wrapText="1"/>
    </xf>
    <xf numFmtId="0" fontId="0" fillId="0" borderId="0" xfId="0" applyFill="1" applyBorder="1"/>
    <xf numFmtId="0" fontId="0" fillId="0" borderId="0" xfId="0" applyFill="1" applyBorder="1" applyAlignment="1"/>
    <xf numFmtId="0" fontId="0" fillId="0" borderId="0" xfId="0" applyFill="1"/>
    <xf numFmtId="0" fontId="0" fillId="0" borderId="0" xfId="0" applyFill="1" applyBorder="1" applyAlignment="1">
      <alignment horizontal="center"/>
    </xf>
    <xf numFmtId="0" fontId="0" fillId="0" borderId="0" xfId="0" applyProtection="1"/>
    <xf numFmtId="0" fontId="0" fillId="0" borderId="0" xfId="0" applyAlignment="1" applyProtection="1">
      <alignment horizontal="center"/>
    </xf>
    <xf numFmtId="0" fontId="0" fillId="2" borderId="3" xfId="0" applyFill="1" applyBorder="1" applyProtection="1"/>
    <xf numFmtId="0" fontId="0" fillId="2" borderId="4" xfId="0" applyFill="1" applyBorder="1" applyProtection="1"/>
    <xf numFmtId="0" fontId="0" fillId="2" borderId="4" xfId="0" applyFill="1" applyBorder="1" applyAlignment="1" applyProtection="1">
      <alignment horizontal="center"/>
    </xf>
    <xf numFmtId="0" fontId="0" fillId="2" borderId="5" xfId="0" applyFill="1" applyBorder="1" applyProtection="1"/>
    <xf numFmtId="0" fontId="0" fillId="2" borderId="6" xfId="0" applyFill="1" applyBorder="1" applyProtection="1"/>
    <xf numFmtId="0" fontId="0" fillId="2" borderId="0" xfId="0" applyFill="1" applyBorder="1" applyProtection="1"/>
    <xf numFmtId="0" fontId="0" fillId="2" borderId="0" xfId="0" applyFill="1" applyBorder="1" applyAlignment="1" applyProtection="1">
      <alignment horizontal="center"/>
    </xf>
    <xf numFmtId="0" fontId="0" fillId="2" borderId="7" xfId="0" applyFill="1" applyBorder="1" applyProtection="1"/>
    <xf numFmtId="0" fontId="16" fillId="2" borderId="0" xfId="0" applyFont="1" applyFill="1" applyBorder="1" applyAlignment="1" applyProtection="1">
      <alignment vertical="top"/>
    </xf>
    <xf numFmtId="0" fontId="14" fillId="2" borderId="0" xfId="0" applyFont="1" applyFill="1" applyBorder="1" applyProtection="1"/>
    <xf numFmtId="1" fontId="14" fillId="2" borderId="0" xfId="0" applyNumberFormat="1" applyFont="1" applyFill="1" applyBorder="1" applyAlignment="1" applyProtection="1">
      <alignment horizontal="center" vertical="center"/>
    </xf>
    <xf numFmtId="1" fontId="14" fillId="2" borderId="0" xfId="0" applyNumberFormat="1" applyFont="1" applyFill="1" applyBorder="1" applyProtection="1"/>
    <xf numFmtId="0" fontId="14" fillId="2" borderId="0" xfId="0" applyFont="1" applyFill="1" applyBorder="1" applyAlignment="1" applyProtection="1">
      <alignment horizontal="center"/>
    </xf>
    <xf numFmtId="1" fontId="0" fillId="2" borderId="0" xfId="0" applyNumberFormat="1" applyFill="1" applyBorder="1" applyProtection="1"/>
    <xf numFmtId="0" fontId="16" fillId="2" borderId="0" xfId="0" applyFont="1" applyFill="1" applyBorder="1" applyProtection="1"/>
    <xf numFmtId="0" fontId="0" fillId="2" borderId="8" xfId="0" applyFill="1" applyBorder="1" applyProtection="1"/>
    <xf numFmtId="0" fontId="0" fillId="2" borderId="9" xfId="0" applyFill="1" applyBorder="1" applyProtection="1"/>
    <xf numFmtId="0" fontId="0" fillId="2" borderId="9" xfId="0" applyFill="1" applyBorder="1" applyAlignment="1" applyProtection="1">
      <alignment horizontal="center"/>
    </xf>
    <xf numFmtId="0" fontId="0" fillId="2" borderId="1" xfId="0" applyFill="1" applyBorder="1" applyProtection="1"/>
    <xf numFmtId="0" fontId="2" fillId="2" borderId="0" xfId="0" applyFont="1" applyFill="1" applyBorder="1" applyProtection="1"/>
    <xf numFmtId="0" fontId="2" fillId="2" borderId="7" xfId="0" applyFont="1" applyFill="1" applyBorder="1" applyProtection="1"/>
    <xf numFmtId="0" fontId="2" fillId="0" borderId="0" xfId="0" applyFont="1" applyProtection="1"/>
    <xf numFmtId="0" fontId="18" fillId="2" borderId="6" xfId="0" applyFont="1" applyFill="1" applyBorder="1" applyAlignment="1" applyProtection="1"/>
    <xf numFmtId="0" fontId="14" fillId="2" borderId="0" xfId="0" applyFont="1" applyFill="1" applyBorder="1" applyAlignment="1" applyProtection="1"/>
    <xf numFmtId="0" fontId="13" fillId="2" borderId="0" xfId="0" applyFont="1" applyFill="1" applyBorder="1" applyAlignment="1" applyProtection="1">
      <alignment horizontal="right"/>
    </xf>
    <xf numFmtId="0" fontId="17" fillId="5" borderId="2" xfId="0" applyFont="1" applyFill="1" applyBorder="1" applyAlignment="1" applyProtection="1">
      <alignment horizontal="center"/>
    </xf>
    <xf numFmtId="0" fontId="13" fillId="2" borderId="0" xfId="0" applyFont="1" applyFill="1" applyBorder="1" applyAlignment="1" applyProtection="1"/>
    <xf numFmtId="0" fontId="0" fillId="2" borderId="0" xfId="0" applyFill="1" applyBorder="1" applyAlignment="1" applyProtection="1"/>
    <xf numFmtId="0" fontId="18" fillId="2" borderId="8" xfId="0" applyFont="1" applyFill="1" applyBorder="1" applyAlignment="1" applyProtection="1"/>
    <xf numFmtId="0" fontId="13" fillId="2" borderId="9" xfId="0" applyFont="1" applyFill="1" applyBorder="1" applyAlignment="1" applyProtection="1">
      <alignment horizontal="left"/>
    </xf>
    <xf numFmtId="0" fontId="14" fillId="2" borderId="9" xfId="0" applyFont="1" applyFill="1" applyBorder="1" applyAlignment="1" applyProtection="1"/>
    <xf numFmtId="0" fontId="13" fillId="2" borderId="9" xfId="0" applyFont="1" applyFill="1" applyBorder="1" applyAlignment="1" applyProtection="1">
      <alignment horizontal="right"/>
    </xf>
    <xf numFmtId="0" fontId="0" fillId="2" borderId="9" xfId="0" applyFill="1" applyBorder="1" applyAlignment="1" applyProtection="1"/>
    <xf numFmtId="0" fontId="18" fillId="2" borderId="0" xfId="0" applyFont="1" applyFill="1" applyBorder="1" applyAlignment="1" applyProtection="1"/>
    <xf numFmtId="0" fontId="11" fillId="0" borderId="0" xfId="0" applyFont="1"/>
    <xf numFmtId="0" fontId="19" fillId="0" borderId="0" xfId="0" applyFont="1"/>
    <xf numFmtId="0" fontId="21" fillId="3" borderId="0" xfId="0" applyFont="1" applyFill="1" applyBorder="1"/>
    <xf numFmtId="0" fontId="2" fillId="0" borderId="0" xfId="0" applyFont="1" applyFill="1" applyBorder="1"/>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13" fillId="2" borderId="7" xfId="0" applyFont="1" applyFill="1" applyBorder="1" applyAlignment="1">
      <alignment vertical="top" wrapText="1"/>
    </xf>
    <xf numFmtId="0" fontId="5" fillId="0" borderId="0" xfId="0" applyFont="1" applyFill="1" applyBorder="1" applyAlignment="1">
      <alignment vertical="top"/>
    </xf>
    <xf numFmtId="0" fontId="12" fillId="0" borderId="0" xfId="0" applyFont="1" applyFill="1" applyBorder="1" applyAlignment="1">
      <alignment vertical="center"/>
    </xf>
    <xf numFmtId="0" fontId="15" fillId="2" borderId="3" xfId="0" applyFont="1" applyFill="1" applyBorder="1" applyAlignment="1">
      <alignment vertical="top" wrapText="1"/>
    </xf>
    <xf numFmtId="0" fontId="15" fillId="2" borderId="4" xfId="0" applyFont="1" applyFill="1" applyBorder="1" applyAlignment="1">
      <alignment vertical="top" wrapText="1"/>
    </xf>
    <xf numFmtId="0" fontId="15" fillId="2" borderId="5" xfId="0" applyFont="1" applyFill="1" applyBorder="1" applyAlignment="1">
      <alignment vertical="top" wrapText="1"/>
    </xf>
    <xf numFmtId="0" fontId="3" fillId="0" borderId="0" xfId="0" applyFont="1"/>
    <xf numFmtId="0" fontId="11" fillId="0" borderId="0" xfId="0" applyFont="1" applyProtection="1"/>
    <xf numFmtId="0" fontId="13" fillId="2" borderId="14" xfId="0" applyFont="1" applyFill="1" applyBorder="1" applyAlignment="1">
      <alignment vertical="top" wrapText="1"/>
    </xf>
    <xf numFmtId="0" fontId="5" fillId="3" borderId="0" xfId="0" applyFont="1" applyFill="1" applyBorder="1" applyAlignment="1">
      <alignment vertical="top"/>
    </xf>
    <xf numFmtId="0" fontId="12" fillId="3" borderId="0" xfId="0" applyFont="1" applyFill="1" applyBorder="1" applyAlignment="1">
      <alignment vertical="center"/>
    </xf>
    <xf numFmtId="0" fontId="14" fillId="3" borderId="0" xfId="0" applyFont="1" applyFill="1" applyBorder="1"/>
    <xf numFmtId="0" fontId="10" fillId="2" borderId="6" xfId="0" applyFont="1" applyFill="1" applyBorder="1"/>
    <xf numFmtId="0" fontId="7" fillId="2" borderId="0" xfId="0" applyFont="1" applyFill="1" applyBorder="1"/>
    <xf numFmtId="0" fontId="7" fillId="2" borderId="6" xfId="0" applyFont="1" applyFill="1" applyBorder="1"/>
    <xf numFmtId="0" fontId="7" fillId="2" borderId="7" xfId="0" applyFont="1" applyFill="1" applyBorder="1"/>
    <xf numFmtId="0" fontId="7" fillId="0" borderId="0" xfId="0" applyFont="1"/>
    <xf numFmtId="0" fontId="24" fillId="0" borderId="0" xfId="0" applyFont="1"/>
    <xf numFmtId="0" fontId="4" fillId="2" borderId="4" xfId="0" applyFont="1" applyFill="1" applyBorder="1" applyAlignment="1">
      <alignment horizontal="center" vertical="top"/>
    </xf>
    <xf numFmtId="0" fontId="4" fillId="2" borderId="9" xfId="0" applyFont="1" applyFill="1" applyBorder="1" applyAlignment="1">
      <alignment horizontal="center" vertical="top"/>
    </xf>
    <xf numFmtId="0" fontId="7" fillId="2" borderId="0" xfId="0" applyFont="1" applyFill="1" applyBorder="1" applyAlignment="1">
      <alignment horizontal="center"/>
    </xf>
    <xf numFmtId="2" fontId="2" fillId="2" borderId="0" xfId="0" applyNumberFormat="1" applyFont="1" applyFill="1" applyBorder="1" applyAlignment="1">
      <alignment horizontal="center" vertical="center"/>
    </xf>
    <xf numFmtId="0" fontId="8" fillId="0" borderId="0" xfId="0" applyFont="1"/>
    <xf numFmtId="0" fontId="22" fillId="2" borderId="6" xfId="0" applyFont="1" applyFill="1" applyBorder="1"/>
    <xf numFmtId="0" fontId="22" fillId="2" borderId="0" xfId="0" applyFont="1" applyFill="1" applyBorder="1"/>
    <xf numFmtId="0" fontId="22" fillId="2" borderId="0" xfId="0" applyFont="1" applyFill="1" applyBorder="1" applyAlignment="1">
      <alignment horizontal="center"/>
    </xf>
    <xf numFmtId="0" fontId="22" fillId="0" borderId="0" xfId="0" applyFont="1"/>
    <xf numFmtId="0" fontId="10" fillId="0" borderId="0" xfId="0" applyFont="1"/>
    <xf numFmtId="0" fontId="27" fillId="2" borderId="6" xfId="0" applyFont="1" applyFill="1" applyBorder="1"/>
    <xf numFmtId="0" fontId="27" fillId="2" borderId="0" xfId="0" applyFont="1" applyFill="1" applyBorder="1"/>
    <xf numFmtId="0" fontId="27" fillId="0" borderId="0" xfId="0" applyFont="1"/>
    <xf numFmtId="0" fontId="7" fillId="2" borderId="6" xfId="0" applyFont="1" applyFill="1" applyBorder="1" applyAlignment="1" applyProtection="1">
      <alignment horizontal="center"/>
    </xf>
    <xf numFmtId="0" fontId="22" fillId="2" borderId="7" xfId="0" applyFont="1" applyFill="1" applyBorder="1"/>
    <xf numFmtId="0" fontId="27" fillId="2" borderId="7" xfId="0" applyFont="1" applyFill="1" applyBorder="1"/>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7" xfId="0" applyFont="1" applyFill="1" applyBorder="1" applyAlignment="1"/>
    <xf numFmtId="0" fontId="7" fillId="2" borderId="7" xfId="0" applyFont="1" applyFill="1" applyBorder="1" applyAlignment="1" applyProtection="1"/>
    <xf numFmtId="0" fontId="7" fillId="2" borderId="9" xfId="0" applyFont="1" applyFill="1" applyBorder="1" applyAlignment="1">
      <alignment horizontal="center"/>
    </xf>
    <xf numFmtId="0" fontId="6" fillId="2" borderId="3" xfId="0" applyFont="1" applyFill="1" applyBorder="1" applyAlignment="1">
      <alignment horizontal="left"/>
    </xf>
    <xf numFmtId="0" fontId="8" fillId="2" borderId="4" xfId="0" applyFont="1" applyFill="1" applyBorder="1" applyAlignment="1">
      <alignment horizontal="left"/>
    </xf>
    <xf numFmtId="0" fontId="8" fillId="2" borderId="5" xfId="0" applyFont="1" applyFill="1" applyBorder="1" applyAlignment="1">
      <alignment horizontal="left"/>
    </xf>
    <xf numFmtId="0" fontId="6" fillId="2" borderId="0" xfId="0" applyFont="1" applyFill="1" applyBorder="1" applyAlignment="1">
      <alignment horizontal="left"/>
    </xf>
    <xf numFmtId="0" fontId="6" fillId="2" borderId="6" xfId="0" applyFont="1" applyFill="1" applyBorder="1" applyAlignment="1">
      <alignment horizontal="left"/>
    </xf>
    <xf numFmtId="0" fontId="8" fillId="2" borderId="0" xfId="0" applyFont="1" applyFill="1" applyBorder="1" applyAlignment="1">
      <alignment horizontal="left"/>
    </xf>
    <xf numFmtId="0" fontId="8" fillId="2" borderId="7" xfId="0" applyFont="1" applyFill="1" applyBorder="1" applyAlignment="1">
      <alignment horizontal="left"/>
    </xf>
    <xf numFmtId="0" fontId="7" fillId="2" borderId="0" xfId="0" applyFont="1" applyFill="1" applyBorder="1" applyAlignment="1">
      <alignment horizontal="left"/>
    </xf>
    <xf numFmtId="1" fontId="7" fillId="2" borderId="0" xfId="0" applyNumberFormat="1" applyFont="1" applyFill="1" applyBorder="1" applyAlignment="1">
      <alignment horizontal="left"/>
    </xf>
    <xf numFmtId="0" fontId="7" fillId="2" borderId="7" xfId="0" applyFont="1" applyFill="1" applyBorder="1" applyAlignment="1">
      <alignment horizontal="left"/>
    </xf>
    <xf numFmtId="0" fontId="6" fillId="2" borderId="8" xfId="0" applyFont="1" applyFill="1" applyBorder="1" applyAlignment="1">
      <alignment horizontal="left"/>
    </xf>
    <xf numFmtId="0" fontId="8" fillId="2" borderId="9" xfId="0" applyFont="1" applyFill="1" applyBorder="1" applyAlignment="1">
      <alignment horizontal="left"/>
    </xf>
    <xf numFmtId="0" fontId="8" fillId="2" borderId="1" xfId="0" applyFont="1" applyFill="1" applyBorder="1" applyAlignment="1">
      <alignment horizontal="left"/>
    </xf>
    <xf numFmtId="0" fontId="28" fillId="3" borderId="0" xfId="0" applyFont="1" applyFill="1" applyBorder="1"/>
    <xf numFmtId="0" fontId="26" fillId="3" borderId="0" xfId="0" applyFont="1" applyFill="1" applyBorder="1"/>
    <xf numFmtId="0" fontId="26" fillId="0" borderId="0" xfId="0" applyFont="1" applyBorder="1" applyAlignment="1">
      <alignment horizontal="center"/>
    </xf>
    <xf numFmtId="0" fontId="26" fillId="0" borderId="0" xfId="0" applyFont="1" applyBorder="1"/>
    <xf numFmtId="0" fontId="4" fillId="0" borderId="0" xfId="0" applyFont="1" applyFill="1" applyBorder="1"/>
    <xf numFmtId="0" fontId="4" fillId="0" borderId="0" xfId="0" applyFont="1" applyBorder="1" applyAlignment="1">
      <alignment horizontal="center"/>
    </xf>
    <xf numFmtId="0" fontId="4" fillId="0" borderId="0" xfId="0" applyFont="1" applyBorder="1"/>
    <xf numFmtId="0" fontId="3" fillId="0" borderId="0" xfId="0" applyFont="1" applyFill="1" applyBorder="1" applyAlignment="1">
      <alignment horizontal="left"/>
    </xf>
    <xf numFmtId="0" fontId="26" fillId="2" borderId="4" xfId="0" applyFont="1" applyFill="1" applyBorder="1" applyAlignment="1" applyProtection="1"/>
    <xf numFmtId="0" fontId="26" fillId="2" borderId="5" xfId="0" applyFont="1" applyFill="1" applyBorder="1" applyAlignment="1" applyProtection="1"/>
    <xf numFmtId="0" fontId="26" fillId="2" borderId="0" xfId="0" applyFont="1" applyFill="1" applyBorder="1" applyAlignment="1" applyProtection="1"/>
    <xf numFmtId="0" fontId="26" fillId="2" borderId="7" xfId="0" applyFont="1" applyFill="1" applyBorder="1" applyAlignment="1" applyProtection="1"/>
    <xf numFmtId="0" fontId="26" fillId="2" borderId="9" xfId="0" applyFont="1" applyFill="1" applyBorder="1" applyAlignment="1" applyProtection="1"/>
    <xf numFmtId="0" fontId="26" fillId="2" borderId="9" xfId="0" applyFont="1" applyFill="1" applyBorder="1" applyAlignment="1" applyProtection="1">
      <alignment horizontal="right"/>
    </xf>
    <xf numFmtId="0" fontId="12" fillId="2" borderId="9" xfId="0" applyFont="1" applyFill="1" applyBorder="1" applyProtection="1"/>
    <xf numFmtId="0" fontId="26" fillId="2" borderId="1" xfId="0" applyFont="1" applyFill="1" applyBorder="1" applyAlignment="1" applyProtection="1"/>
    <xf numFmtId="0" fontId="6" fillId="2" borderId="0" xfId="0" applyFont="1" applyFill="1" applyBorder="1" applyAlignment="1"/>
    <xf numFmtId="0" fontId="6" fillId="2" borderId="6" xfId="0" applyFont="1" applyFill="1" applyBorder="1" applyAlignment="1"/>
    <xf numFmtId="0" fontId="6" fillId="2" borderId="7" xfId="0" applyFont="1" applyFill="1" applyBorder="1" applyAlignment="1"/>
    <xf numFmtId="0" fontId="6" fillId="2" borderId="6" xfId="0" applyFont="1" applyFill="1" applyBorder="1" applyAlignment="1" applyProtection="1"/>
    <xf numFmtId="0" fontId="6" fillId="2" borderId="7" xfId="0" applyFont="1" applyFill="1" applyBorder="1" applyAlignment="1" applyProtection="1"/>
    <xf numFmtId="0" fontId="6" fillId="0" borderId="0" xfId="0" applyFont="1"/>
    <xf numFmtId="0" fontId="0" fillId="3" borderId="0" xfId="0" applyFill="1"/>
    <xf numFmtId="0" fontId="24" fillId="3" borderId="0" xfId="0" applyFont="1" applyFill="1"/>
    <xf numFmtId="0" fontId="22" fillId="3" borderId="0" xfId="0" applyFont="1" applyFill="1"/>
    <xf numFmtId="0" fontId="8" fillId="3" borderId="0" xfId="0" applyFont="1" applyFill="1"/>
    <xf numFmtId="0" fontId="7" fillId="3" borderId="0" xfId="0" applyFont="1" applyFill="1"/>
    <xf numFmtId="0" fontId="10" fillId="3" borderId="0" xfId="0" applyFont="1" applyFill="1"/>
    <xf numFmtId="0" fontId="27" fillId="3" borderId="0" xfId="0" applyFont="1" applyFill="1"/>
    <xf numFmtId="0" fontId="7" fillId="3" borderId="0" xfId="0" applyFont="1" applyFill="1" applyBorder="1"/>
    <xf numFmtId="0" fontId="4" fillId="2" borderId="9"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2" fillId="0" borderId="0" xfId="0" applyFont="1" applyBorder="1" applyAlignment="1">
      <alignment horizontal="left"/>
    </xf>
    <xf numFmtId="0" fontId="2" fillId="0" borderId="0" xfId="0" applyFont="1" applyFill="1" applyBorder="1" applyAlignment="1">
      <alignment horizontal="center"/>
    </xf>
    <xf numFmtId="0" fontId="6" fillId="3" borderId="0" xfId="0" applyFont="1" applyFill="1"/>
    <xf numFmtId="0" fontId="6" fillId="2" borderId="6" xfId="0" applyFont="1" applyFill="1" applyBorder="1"/>
    <xf numFmtId="0" fontId="0" fillId="0" borderId="9" xfId="0" applyBorder="1"/>
    <xf numFmtId="0" fontId="29" fillId="2" borderId="6" xfId="0" applyFont="1" applyFill="1" applyBorder="1" applyAlignment="1">
      <alignment horizontal="left"/>
    </xf>
    <xf numFmtId="0" fontId="2" fillId="0" borderId="0" xfId="0" applyFont="1" applyFill="1" applyBorder="1" applyAlignment="1">
      <alignment horizontal="center"/>
    </xf>
    <xf numFmtId="0" fontId="2" fillId="0" borderId="0" xfId="0" applyFont="1" applyBorder="1" applyAlignment="1">
      <alignment horizontal="center" textRotation="90"/>
    </xf>
    <xf numFmtId="0" fontId="2" fillId="0" borderId="0" xfId="0" applyFont="1" applyBorder="1" applyAlignment="1">
      <alignment horizontal="center" textRotation="90" wrapText="1"/>
    </xf>
    <xf numFmtId="164" fontId="2" fillId="0" borderId="0" xfId="0" applyNumberFormat="1" applyFont="1" applyBorder="1" applyAlignment="1">
      <alignment horizontal="center"/>
    </xf>
    <xf numFmtId="164" fontId="2" fillId="0" borderId="0" xfId="0" applyNumberFormat="1" applyFont="1" applyBorder="1"/>
    <xf numFmtId="164" fontId="2" fillId="0" borderId="0" xfId="0" applyNumberFormat="1" applyFont="1" applyFill="1" applyBorder="1"/>
    <xf numFmtId="0" fontId="15" fillId="2" borderId="6" xfId="0" applyFont="1" applyFill="1" applyBorder="1" applyAlignment="1">
      <alignment vertical="top"/>
    </xf>
    <xf numFmtId="0" fontId="15" fillId="2" borderId="0" xfId="0" applyFont="1" applyFill="1" applyBorder="1" applyAlignment="1">
      <alignment vertical="top"/>
    </xf>
    <xf numFmtId="0" fontId="15" fillId="2" borderId="7" xfId="0" applyFont="1" applyFill="1" applyBorder="1" applyAlignment="1">
      <alignment vertical="top"/>
    </xf>
    <xf numFmtId="0" fontId="2" fillId="2" borderId="0"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6" xfId="0" applyFont="1" applyFill="1" applyBorder="1" applyAlignment="1">
      <alignment vertical="center"/>
    </xf>
    <xf numFmtId="0" fontId="2" fillId="2" borderId="0" xfId="0" applyFont="1" applyFill="1" applyBorder="1" applyAlignment="1">
      <alignment vertical="center"/>
    </xf>
    <xf numFmtId="1" fontId="2" fillId="4" borderId="2" xfId="0" applyNumberFormat="1" applyFont="1" applyFill="1" applyBorder="1" applyAlignment="1" applyProtection="1">
      <alignment horizontal="center" vertical="center"/>
      <protection locked="0"/>
    </xf>
    <xf numFmtId="0" fontId="2" fillId="2" borderId="7" xfId="0" applyFont="1" applyFill="1" applyBorder="1" applyAlignment="1">
      <alignment vertical="center"/>
    </xf>
    <xf numFmtId="0" fontId="2" fillId="2" borderId="0"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1" fontId="2" fillId="2" borderId="0"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1" fontId="2" fillId="0" borderId="0" xfId="0" applyNumberFormat="1" applyFont="1" applyBorder="1"/>
    <xf numFmtId="0" fontId="2" fillId="0" borderId="0" xfId="0" applyFont="1" applyFill="1" applyBorder="1" applyAlignment="1"/>
    <xf numFmtId="0" fontId="2" fillId="0" borderId="0" xfId="0" applyFont="1" applyBorder="1" applyAlignment="1">
      <alignment horizontal="center"/>
    </xf>
    <xf numFmtId="0" fontId="4" fillId="2" borderId="4" xfId="0" applyFont="1" applyFill="1" applyBorder="1" applyAlignment="1">
      <alignment horizontal="center"/>
    </xf>
    <xf numFmtId="0" fontId="6" fillId="2" borderId="0" xfId="0" applyFont="1" applyFill="1" applyBorder="1" applyAlignment="1" applyProtection="1">
      <alignment horizontal="left"/>
    </xf>
    <xf numFmtId="0" fontId="6" fillId="2" borderId="7" xfId="0" applyFont="1" applyFill="1" applyBorder="1" applyAlignment="1" applyProtection="1">
      <alignment horizontal="left"/>
    </xf>
    <xf numFmtId="0" fontId="31" fillId="0" borderId="0" xfId="0" applyFont="1" applyFill="1" applyBorder="1" applyAlignment="1"/>
    <xf numFmtId="0" fontId="13" fillId="2" borderId="6" xfId="0" applyFont="1" applyFill="1" applyBorder="1" applyAlignment="1" applyProtection="1"/>
    <xf numFmtId="2" fontId="14" fillId="2" borderId="0" xfId="0" applyNumberFormat="1" applyFont="1" applyFill="1" applyBorder="1" applyAlignment="1" applyProtection="1">
      <alignment horizontal="center"/>
    </xf>
    <xf numFmtId="0" fontId="0" fillId="2" borderId="9" xfId="0" applyFill="1" applyBorder="1"/>
    <xf numFmtId="0" fontId="8" fillId="0" borderId="0" xfId="0" applyFont="1" applyFill="1" applyBorder="1"/>
    <xf numFmtId="0" fontId="26" fillId="0" borderId="0" xfId="0" applyFont="1" applyFill="1" applyBorder="1" applyAlignment="1">
      <alignment horizontal="left"/>
    </xf>
    <xf numFmtId="0" fontId="34" fillId="0" borderId="0" xfId="0" applyFont="1" applyFill="1" applyBorder="1" applyAlignment="1">
      <alignment horizontal="left" vertical="top"/>
    </xf>
    <xf numFmtId="0" fontId="19" fillId="0" borderId="0" xfId="0" applyFont="1" applyFill="1" applyBorder="1" applyAlignment="1">
      <alignment horizontal="left" vertical="center"/>
    </xf>
    <xf numFmtId="0" fontId="7" fillId="2" borderId="14" xfId="0" applyFont="1" applyFill="1" applyBorder="1" applyAlignment="1" applyProtection="1"/>
    <xf numFmtId="0" fontId="7" fillId="0" borderId="0" xfId="0" applyFont="1" applyFill="1" applyBorder="1" applyAlignment="1" applyProtection="1"/>
    <xf numFmtId="0" fontId="7" fillId="0" borderId="6" xfId="0" applyFont="1" applyFill="1" applyBorder="1" applyAlignment="1" applyProtection="1"/>
    <xf numFmtId="0" fontId="2" fillId="3"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0" fontId="8" fillId="3" borderId="0" xfId="0" applyFont="1" applyFill="1" applyBorder="1" applyProtection="1"/>
    <xf numFmtId="0" fontId="9" fillId="3" borderId="0" xfId="0" applyFont="1" applyFill="1" applyBorder="1" applyProtection="1"/>
    <xf numFmtId="0" fontId="8" fillId="3" borderId="0" xfId="0" applyFont="1" applyFill="1" applyBorder="1" applyAlignment="1" applyProtection="1">
      <alignment horizontal="center"/>
    </xf>
    <xf numFmtId="0" fontId="10" fillId="3" borderId="0" xfId="0" applyFont="1" applyFill="1" applyBorder="1" applyAlignment="1" applyProtection="1">
      <alignment horizontal="center"/>
    </xf>
    <xf numFmtId="0" fontId="9" fillId="3" borderId="0" xfId="0" applyFont="1" applyFill="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center"/>
    </xf>
    <xf numFmtId="0" fontId="8" fillId="0" borderId="0" xfId="0" applyFont="1" applyBorder="1" applyAlignment="1" applyProtection="1">
      <alignment horizontal="center"/>
    </xf>
    <xf numFmtId="0" fontId="8" fillId="0" borderId="0" xfId="0" applyFont="1" applyBorder="1" applyProtection="1"/>
    <xf numFmtId="0" fontId="6" fillId="3" borderId="0" xfId="0" applyFont="1" applyFill="1" applyBorder="1" applyProtection="1"/>
    <xf numFmtId="0" fontId="8" fillId="2" borderId="3" xfId="0" applyFont="1" applyFill="1" applyBorder="1" applyProtection="1"/>
    <xf numFmtId="0" fontId="8" fillId="2" borderId="4" xfId="0" applyFont="1" applyFill="1" applyBorder="1" applyProtection="1"/>
    <xf numFmtId="0" fontId="8" fillId="2" borderId="4" xfId="0" applyFont="1" applyFill="1" applyBorder="1" applyAlignment="1" applyProtection="1">
      <alignment horizontal="center"/>
    </xf>
    <xf numFmtId="0" fontId="8" fillId="2" borderId="5" xfId="0" applyFont="1" applyFill="1" applyBorder="1" applyProtection="1"/>
    <xf numFmtId="0" fontId="8" fillId="2" borderId="6"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7" xfId="0" applyFont="1" applyFill="1" applyBorder="1" applyProtection="1"/>
    <xf numFmtId="0" fontId="25" fillId="3" borderId="0" xfId="0" applyFont="1" applyFill="1" applyBorder="1" applyProtection="1"/>
    <xf numFmtId="0" fontId="25" fillId="2" borderId="6" xfId="0" applyFont="1" applyFill="1" applyBorder="1" applyProtection="1"/>
    <xf numFmtId="0" fontId="25" fillId="2" borderId="0" xfId="0" applyFont="1" applyFill="1" applyBorder="1" applyProtection="1"/>
    <xf numFmtId="0" fontId="25" fillId="2" borderId="0" xfId="0" applyFont="1" applyFill="1" applyBorder="1" applyAlignment="1" applyProtection="1">
      <alignment horizontal="center"/>
    </xf>
    <xf numFmtId="0" fontId="25" fillId="2" borderId="7" xfId="0" applyFont="1" applyFill="1" applyBorder="1" applyProtection="1"/>
    <xf numFmtId="0" fontId="25" fillId="0" borderId="0" xfId="0" applyFont="1" applyFill="1" applyBorder="1" applyProtection="1"/>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0" borderId="0" xfId="0" applyFont="1" applyBorder="1" applyProtection="1"/>
    <xf numFmtId="0" fontId="2" fillId="2" borderId="6" xfId="0" applyFont="1" applyFill="1" applyBorder="1" applyProtection="1"/>
    <xf numFmtId="0" fontId="2" fillId="2" borderId="0" xfId="0" applyFont="1" applyFill="1" applyBorder="1" applyAlignment="1" applyProtection="1">
      <alignment horizontal="center"/>
    </xf>
    <xf numFmtId="0" fontId="4" fillId="2" borderId="6"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3" xfId="0" applyFont="1" applyFill="1" applyBorder="1" applyAlignment="1" applyProtection="1">
      <alignment horizontal="center" vertical="top"/>
    </xf>
    <xf numFmtId="0" fontId="4" fillId="2" borderId="4" xfId="0" applyFont="1" applyFill="1" applyBorder="1" applyAlignment="1" applyProtection="1">
      <alignment horizontal="center" vertical="top"/>
    </xf>
    <xf numFmtId="0" fontId="4" fillId="2" borderId="5"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 fillId="2" borderId="6" xfId="0" applyFont="1" applyFill="1" applyBorder="1" applyAlignment="1" applyProtection="1">
      <alignment horizontal="left"/>
    </xf>
    <xf numFmtId="0" fontId="4" fillId="2" borderId="0" xfId="0" applyFont="1" applyFill="1" applyBorder="1" applyAlignment="1" applyProtection="1">
      <alignment horizontal="left"/>
    </xf>
    <xf numFmtId="1" fontId="4" fillId="2" borderId="6" xfId="0" applyNumberFormat="1" applyFont="1" applyFill="1" applyBorder="1" applyAlignment="1" applyProtection="1">
      <alignment horizontal="center"/>
    </xf>
    <xf numFmtId="1" fontId="4" fillId="2" borderId="0" xfId="0" applyNumberFormat="1" applyFont="1" applyFill="1" applyBorder="1" applyAlignment="1" applyProtection="1">
      <alignment horizontal="center"/>
    </xf>
    <xf numFmtId="1" fontId="4" fillId="2" borderId="9" xfId="0" applyNumberFormat="1" applyFont="1" applyFill="1" applyBorder="1" applyAlignment="1" applyProtection="1">
      <alignment horizontal="center"/>
    </xf>
    <xf numFmtId="1" fontId="4" fillId="2" borderId="7" xfId="0" applyNumberFormat="1" applyFont="1" applyFill="1" applyBorder="1" applyAlignment="1" applyProtection="1">
      <alignment horizontal="center"/>
    </xf>
    <xf numFmtId="1" fontId="1" fillId="2" borderId="9" xfId="0" applyNumberFormat="1" applyFont="1" applyFill="1" applyBorder="1" applyAlignment="1" applyProtection="1">
      <alignment horizontal="center"/>
    </xf>
    <xf numFmtId="0" fontId="4" fillId="2" borderId="0" xfId="0" applyFont="1" applyFill="1" applyBorder="1" applyAlignment="1" applyProtection="1">
      <alignment horizontal="left" vertical="center" wrapText="1"/>
    </xf>
    <xf numFmtId="2" fontId="4" fillId="2" borderId="0" xfId="0" applyNumberFormat="1" applyFont="1" applyFill="1" applyBorder="1" applyAlignment="1" applyProtection="1">
      <alignment horizontal="center" vertical="center"/>
    </xf>
    <xf numFmtId="0" fontId="26" fillId="2" borderId="0" xfId="0" applyFont="1" applyFill="1" applyBorder="1" applyAlignment="1" applyProtection="1">
      <alignment horizontal="center"/>
    </xf>
    <xf numFmtId="0" fontId="10" fillId="3" borderId="0" xfId="0" applyFont="1" applyFill="1" applyBorder="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0" fillId="0" borderId="0" xfId="0" applyFont="1" applyBorder="1" applyAlignment="1" applyProtection="1">
      <alignment horizontal="center"/>
    </xf>
    <xf numFmtId="0" fontId="10" fillId="0" borderId="0" xfId="0" applyFont="1" applyBorder="1" applyProtection="1"/>
    <xf numFmtId="0" fontId="26" fillId="2" borderId="6" xfId="0" applyFont="1" applyFill="1" applyBorder="1" applyAlignment="1" applyProtection="1">
      <alignment horizontal="center"/>
    </xf>
    <xf numFmtId="0" fontId="2" fillId="2" borderId="0" xfId="0" applyFont="1" applyFill="1" applyBorder="1" applyAlignment="1" applyProtection="1">
      <alignment horizontal="left" vertical="center" wrapText="1"/>
    </xf>
    <xf numFmtId="2" fontId="2" fillId="2" borderId="0" xfId="0" applyNumberFormat="1" applyFont="1" applyFill="1" applyBorder="1" applyAlignment="1" applyProtection="1">
      <alignment horizontal="center" vertical="center"/>
    </xf>
    <xf numFmtId="0" fontId="2" fillId="2" borderId="8" xfId="0" applyFont="1" applyFill="1" applyBorder="1" applyProtection="1"/>
    <xf numFmtId="0" fontId="2" fillId="2" borderId="9" xfId="0" applyFont="1" applyFill="1" applyBorder="1" applyProtection="1"/>
    <xf numFmtId="0" fontId="2" fillId="2" borderId="9" xfId="0" applyFont="1" applyFill="1" applyBorder="1" applyAlignment="1" applyProtection="1">
      <alignment horizontal="center"/>
    </xf>
    <xf numFmtId="0" fontId="8" fillId="2" borderId="9" xfId="0" applyFont="1" applyFill="1" applyBorder="1" applyProtection="1"/>
    <xf numFmtId="0" fontId="8" fillId="2" borderId="1" xfId="0" applyFont="1" applyFill="1" applyBorder="1" applyProtection="1"/>
    <xf numFmtId="0" fontId="7" fillId="2" borderId="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2" fillId="3" borderId="0" xfId="0" applyFont="1" applyFill="1" applyBorder="1" applyAlignment="1" applyProtection="1">
      <alignment horizontal="center"/>
    </xf>
    <xf numFmtId="0" fontId="1" fillId="3" borderId="0" xfId="0" applyFont="1" applyFill="1" applyBorder="1" applyAlignment="1" applyProtection="1"/>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xf>
    <xf numFmtId="0" fontId="2" fillId="0" borderId="0" xfId="0" applyFont="1" applyBorder="1" applyAlignment="1">
      <alignment horizontal="center"/>
    </xf>
    <xf numFmtId="0" fontId="0" fillId="0" borderId="0" xfId="0" applyAlignment="1">
      <alignment horizontal="right"/>
    </xf>
    <xf numFmtId="0" fontId="12" fillId="2" borderId="0" xfId="0" applyFont="1" applyFill="1" applyBorder="1" applyProtection="1"/>
    <xf numFmtId="0" fontId="0" fillId="0" borderId="0" xfId="0" applyBorder="1"/>
    <xf numFmtId="0" fontId="14" fillId="2" borderId="10" xfId="0" applyFont="1" applyFill="1" applyBorder="1" applyAlignment="1" applyProtection="1">
      <alignment horizontal="center" vertical="center"/>
    </xf>
    <xf numFmtId="0" fontId="26" fillId="3" borderId="0" xfId="0" applyFont="1" applyFill="1" applyBorder="1" applyAlignment="1"/>
    <xf numFmtId="0" fontId="2" fillId="2" borderId="0" xfId="0" applyFont="1" applyFill="1" applyAlignment="1" applyProtection="1">
      <alignment vertical="center"/>
      <protection locked="0"/>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xf>
    <xf numFmtId="0" fontId="2" fillId="2" borderId="0" xfId="0" applyFont="1" applyFill="1"/>
    <xf numFmtId="1"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left" vertical="center"/>
    </xf>
    <xf numFmtId="1" fontId="2" fillId="2" borderId="0" xfId="0" applyNumberFormat="1" applyFont="1" applyFill="1" applyAlignment="1">
      <alignment horizontal="center" vertical="center"/>
    </xf>
    <xf numFmtId="1" fontId="2" fillId="2" borderId="0" xfId="0" applyNumberFormat="1" applyFont="1" applyFill="1" applyAlignment="1">
      <alignment vertical="center"/>
    </xf>
    <xf numFmtId="2" fontId="2" fillId="2" borderId="0" xfId="0" applyNumberFormat="1" applyFont="1" applyFill="1" applyAlignment="1">
      <alignment horizontal="center" vertical="center"/>
    </xf>
    <xf numFmtId="0" fontId="22" fillId="2" borderId="0" xfId="0" applyFont="1" applyFill="1" applyBorder="1" applyAlignment="1" applyProtection="1">
      <alignment horizontal="center"/>
    </xf>
    <xf numFmtId="0" fontId="0" fillId="0" borderId="6" xfId="0" applyFill="1" applyBorder="1" applyProtection="1"/>
    <xf numFmtId="0" fontId="0" fillId="0" borderId="0" xfId="0" applyFill="1" applyBorder="1" applyProtection="1"/>
    <xf numFmtId="0" fontId="13" fillId="0" borderId="6" xfId="0" applyFont="1" applyFill="1" applyBorder="1" applyAlignment="1" applyProtection="1"/>
    <xf numFmtId="0" fontId="13" fillId="0" borderId="0" xfId="0" applyFont="1" applyFill="1" applyBorder="1" applyAlignment="1" applyProtection="1"/>
    <xf numFmtId="0" fontId="14" fillId="0" borderId="0" xfId="0" applyFont="1" applyFill="1" applyBorder="1" applyAlignment="1" applyProtection="1"/>
    <xf numFmtId="0" fontId="26" fillId="0" borderId="4" xfId="0" applyFont="1" applyFill="1" applyBorder="1" applyAlignment="1" applyProtection="1"/>
    <xf numFmtId="0" fontId="26" fillId="0" borderId="5" xfId="0" applyFont="1" applyFill="1" applyBorder="1" applyAlignment="1" applyProtection="1"/>
    <xf numFmtId="0" fontId="2" fillId="0" borderId="7" xfId="0" applyFont="1" applyFill="1" applyBorder="1" applyProtection="1"/>
    <xf numFmtId="0" fontId="18" fillId="0" borderId="6" xfId="0" applyFont="1" applyFill="1" applyBorder="1" applyAlignment="1" applyProtection="1"/>
    <xf numFmtId="0" fontId="0" fillId="0" borderId="0" xfId="0" applyFill="1" applyBorder="1" applyAlignment="1" applyProtection="1"/>
    <xf numFmtId="0" fontId="0" fillId="0" borderId="7" xfId="0" applyFill="1" applyBorder="1" applyProtection="1"/>
    <xf numFmtId="0" fontId="26" fillId="0" borderId="0" xfId="0" applyFont="1" applyFill="1" applyBorder="1" applyAlignment="1" applyProtection="1"/>
    <xf numFmtId="0" fontId="26" fillId="0" borderId="0" xfId="0" applyFont="1" applyFill="1" applyBorder="1" applyAlignment="1" applyProtection="1">
      <alignment horizontal="right"/>
    </xf>
    <xf numFmtId="0" fontId="12" fillId="0" borderId="0" xfId="0" applyFont="1" applyFill="1" applyBorder="1" applyProtection="1"/>
    <xf numFmtId="0" fontId="26" fillId="0" borderId="7" xfId="0" applyFont="1" applyFill="1" applyBorder="1" applyAlignment="1" applyProtection="1"/>
    <xf numFmtId="0" fontId="17" fillId="0" borderId="2" xfId="0" applyFont="1" applyFill="1" applyBorder="1" applyAlignment="1" applyProtection="1">
      <alignment horizontal="center"/>
    </xf>
    <xf numFmtId="0" fontId="18" fillId="0" borderId="8" xfId="0" applyFont="1" applyFill="1" applyBorder="1" applyAlignment="1" applyProtection="1"/>
    <xf numFmtId="0" fontId="13" fillId="0" borderId="9" xfId="0" applyFont="1" applyFill="1" applyBorder="1" applyAlignment="1" applyProtection="1">
      <alignment horizontal="left"/>
    </xf>
    <xf numFmtId="0" fontId="14" fillId="0" borderId="9" xfId="0" applyFont="1" applyFill="1" applyBorder="1" applyAlignment="1" applyProtection="1"/>
    <xf numFmtId="0" fontId="0" fillId="0" borderId="9" xfId="0" applyFill="1" applyBorder="1" applyProtection="1"/>
    <xf numFmtId="0" fontId="0" fillId="0" borderId="9" xfId="0" applyFill="1" applyBorder="1" applyAlignment="1" applyProtection="1"/>
    <xf numFmtId="0" fontId="0" fillId="0" borderId="1" xfId="0" applyFill="1" applyBorder="1" applyProtection="1"/>
    <xf numFmtId="0" fontId="26" fillId="0" borderId="9" xfId="0" applyFont="1" applyFill="1" applyBorder="1" applyAlignment="1" applyProtection="1"/>
    <xf numFmtId="0" fontId="26" fillId="0" borderId="9" xfId="0" applyFont="1" applyFill="1" applyBorder="1" applyAlignment="1" applyProtection="1">
      <alignment horizontal="right"/>
    </xf>
    <xf numFmtId="0" fontId="12" fillId="0" borderId="9" xfId="0" applyFont="1" applyFill="1" applyBorder="1" applyProtection="1"/>
    <xf numFmtId="0" fontId="26" fillId="0" borderId="1" xfId="0" applyFont="1" applyFill="1" applyBorder="1" applyAlignment="1" applyProtection="1"/>
    <xf numFmtId="0" fontId="18" fillId="0" borderId="0" xfId="0" applyFont="1" applyFill="1" applyBorder="1" applyAlignment="1" applyProtection="1"/>
    <xf numFmtId="0" fontId="0" fillId="0" borderId="8" xfId="0" applyFill="1" applyBorder="1" applyProtection="1"/>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7" fillId="0" borderId="0" xfId="0" applyFont="1" applyFill="1" applyBorder="1" applyAlignment="1" applyProtection="1">
      <alignment horizontal="center"/>
    </xf>
    <xf numFmtId="0" fontId="2" fillId="0" borderId="4" xfId="0" applyFont="1" applyFill="1" applyBorder="1" applyAlignment="1" applyProtection="1"/>
    <xf numFmtId="0" fontId="31" fillId="0" borderId="0" xfId="0" applyFont="1" applyFill="1" applyBorder="1" applyAlignment="1" applyProtection="1"/>
    <xf numFmtId="0" fontId="13" fillId="0" borderId="0" xfId="0" applyFont="1" applyFill="1" applyBorder="1" applyAlignment="1" applyProtection="1">
      <alignment horizontal="left"/>
    </xf>
    <xf numFmtId="0" fontId="0" fillId="0" borderId="3" xfId="0" applyBorder="1" applyProtection="1"/>
    <xf numFmtId="0" fontId="0" fillId="0" borderId="4" xfId="0" applyBorder="1" applyProtection="1"/>
    <xf numFmtId="0" fontId="0" fillId="0" borderId="4" xfId="0" applyBorder="1" applyAlignment="1" applyProtection="1">
      <alignment horizontal="right"/>
    </xf>
    <xf numFmtId="0" fontId="0" fillId="0" borderId="5" xfId="0" applyBorder="1" applyProtection="1"/>
    <xf numFmtId="0" fontId="0" fillId="0" borderId="6" xfId="0" applyBorder="1" applyProtection="1"/>
    <xf numFmtId="0" fontId="0" fillId="0" borderId="0"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 xfId="0" applyBorder="1" applyProtection="1"/>
    <xf numFmtId="0" fontId="23" fillId="0" borderId="6"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12" fillId="0" borderId="6" xfId="0" applyFont="1" applyFill="1" applyBorder="1" applyProtection="1"/>
    <xf numFmtId="0" fontId="4" fillId="0" borderId="0"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0" xfId="0" applyFont="1" applyAlignment="1" applyProtection="1">
      <alignment horizontal="center"/>
    </xf>
    <xf numFmtId="0" fontId="12" fillId="0" borderId="0" xfId="0" applyFont="1" applyProtection="1"/>
    <xf numFmtId="0" fontId="4" fillId="0" borderId="0" xfId="0" applyFont="1" applyFill="1" applyBorder="1" applyAlignment="1" applyProtection="1">
      <alignment horizontal="center" vertical="top"/>
    </xf>
    <xf numFmtId="0" fontId="15" fillId="0" borderId="11"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4" fillId="0" borderId="9" xfId="0" applyFont="1" applyFill="1" applyBorder="1" applyAlignment="1" applyProtection="1">
      <alignment horizontal="center"/>
    </xf>
    <xf numFmtId="1"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2" fillId="0" borderId="7" xfId="0" applyFont="1" applyFill="1" applyBorder="1" applyAlignment="1" applyProtection="1">
      <alignment horizontal="center"/>
    </xf>
    <xf numFmtId="0" fontId="2" fillId="0" borderId="0" xfId="0" applyFont="1" applyAlignment="1" applyProtection="1">
      <alignment horizontal="center"/>
    </xf>
    <xf numFmtId="1" fontId="4" fillId="0" borderId="12" xfId="0" applyNumberFormat="1"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0" fillId="0" borderId="0" xfId="0" applyFill="1" applyProtection="1"/>
    <xf numFmtId="0" fontId="6" fillId="0" borderId="0" xfId="0" applyFont="1" applyFill="1" applyBorder="1" applyAlignment="1"/>
    <xf numFmtId="0" fontId="26" fillId="3" borderId="0" xfId="0" applyFont="1" applyFill="1" applyBorder="1" applyAlignment="1">
      <alignment horizontal="center"/>
    </xf>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14" fillId="3" borderId="9" xfId="0" applyFont="1" applyFill="1" applyBorder="1"/>
    <xf numFmtId="0" fontId="2" fillId="3" borderId="9" xfId="0" applyFont="1" applyFill="1" applyBorder="1" applyAlignment="1">
      <alignment horizontal="center"/>
    </xf>
    <xf numFmtId="0" fontId="2" fillId="3" borderId="1" xfId="0" applyFont="1" applyFill="1" applyBorder="1"/>
    <xf numFmtId="0" fontId="26" fillId="3" borderId="0" xfId="0" applyFont="1" applyFill="1" applyBorder="1" applyAlignment="1">
      <alignment horizontal="center"/>
    </xf>
    <xf numFmtId="0" fontId="7" fillId="3" borderId="0" xfId="0" applyFont="1" applyFill="1" applyBorder="1" applyAlignment="1">
      <alignment horizont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4" fillId="2" borderId="8" xfId="0" applyFont="1" applyFill="1" applyBorder="1" applyAlignment="1">
      <alignment horizontal="center" vertical="top"/>
    </xf>
    <xf numFmtId="0" fontId="4" fillId="2" borderId="9" xfId="0" applyFont="1" applyFill="1" applyBorder="1" applyAlignment="1">
      <alignment horizontal="center" vertical="top"/>
    </xf>
    <xf numFmtId="0" fontId="4" fillId="2" borderId="1" xfId="0" applyFont="1" applyFill="1" applyBorder="1" applyAlignment="1">
      <alignment horizontal="center" vertical="top"/>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0" xfId="0" applyFont="1" applyFill="1" applyBorder="1" applyAlignment="1">
      <alignment horizontal="center" vertical="top"/>
    </xf>
    <xf numFmtId="0" fontId="5" fillId="2" borderId="7" xfId="0" applyFont="1" applyFill="1" applyBorder="1" applyAlignment="1">
      <alignment horizontal="center" vertical="top"/>
    </xf>
    <xf numFmtId="0" fontId="23" fillId="2" borderId="6"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4" fillId="2" borderId="6" xfId="0" applyFont="1" applyFill="1" applyBorder="1" applyAlignment="1">
      <alignment horizontal="left"/>
    </xf>
    <xf numFmtId="0" fontId="4" fillId="2" borderId="0" xfId="0" applyFont="1" applyFill="1" applyBorder="1" applyAlignment="1">
      <alignment horizontal="left"/>
    </xf>
    <xf numFmtId="1" fontId="4" fillId="2" borderId="10" xfId="0" applyNumberFormat="1" applyFont="1" applyFill="1" applyBorder="1" applyAlignment="1">
      <alignment horizontal="center"/>
    </xf>
    <xf numFmtId="1" fontId="4" fillId="2" borderId="11" xfId="0" applyNumberFormat="1" applyFont="1" applyFill="1" applyBorder="1" applyAlignment="1">
      <alignment horizontal="center"/>
    </xf>
    <xf numFmtId="1" fontId="4" fillId="2" borderId="12" xfId="0" applyNumberFormat="1" applyFont="1" applyFill="1" applyBorder="1" applyAlignment="1">
      <alignment horizontal="center"/>
    </xf>
    <xf numFmtId="164" fontId="4" fillId="2" borderId="10" xfId="0" applyNumberFormat="1" applyFont="1" applyFill="1" applyBorder="1" applyAlignment="1">
      <alignment horizontal="center"/>
    </xf>
    <xf numFmtId="164" fontId="4" fillId="2" borderId="11" xfId="0" applyNumberFormat="1" applyFont="1" applyFill="1" applyBorder="1" applyAlignment="1">
      <alignment horizontal="center"/>
    </xf>
    <xf numFmtId="164" fontId="4" fillId="2" borderId="12" xfId="0" applyNumberFormat="1" applyFont="1" applyFill="1" applyBorder="1" applyAlignment="1">
      <alignment horizont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4" fillId="4" borderId="10"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5" xfId="0" applyFont="1" applyFill="1" applyBorder="1" applyAlignment="1">
      <alignment horizontal="center"/>
    </xf>
    <xf numFmtId="0" fontId="26" fillId="3" borderId="6" xfId="0" applyFont="1" applyFill="1" applyBorder="1" applyAlignment="1">
      <alignment horizontal="center"/>
    </xf>
    <xf numFmtId="0" fontId="26" fillId="3" borderId="7" xfId="0" applyFont="1" applyFill="1" applyBorder="1" applyAlignment="1">
      <alignment horizontal="center"/>
    </xf>
    <xf numFmtId="0" fontId="4" fillId="2" borderId="10" xfId="0" applyFont="1" applyFill="1" applyBorder="1" applyAlignment="1">
      <alignment horizontal="center" textRotation="90"/>
    </xf>
    <xf numFmtId="0" fontId="4" fillId="2" borderId="11" xfId="0" applyFont="1" applyFill="1" applyBorder="1" applyAlignment="1">
      <alignment horizontal="center" textRotation="90"/>
    </xf>
    <xf numFmtId="0" fontId="4" fillId="2" borderId="12" xfId="0" applyFont="1" applyFill="1" applyBorder="1" applyAlignment="1">
      <alignment horizontal="center" textRotation="90"/>
    </xf>
    <xf numFmtId="0" fontId="4" fillId="2" borderId="10" xfId="0" applyFont="1" applyFill="1" applyBorder="1" applyAlignment="1">
      <alignment horizontal="center" textRotation="90" wrapText="1"/>
    </xf>
    <xf numFmtId="0" fontId="2" fillId="0" borderId="0" xfId="0" applyFont="1" applyBorder="1" applyAlignment="1">
      <alignment horizontal="center"/>
    </xf>
    <xf numFmtId="0" fontId="16" fillId="2" borderId="6"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Border="1" applyAlignment="1">
      <alignment horizontal="center" vertical="top"/>
    </xf>
    <xf numFmtId="0" fontId="23" fillId="2" borderId="6"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33" fillId="2" borderId="5"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3" fillId="2" borderId="8" xfId="0" applyFont="1" applyFill="1" applyBorder="1" applyAlignment="1" applyProtection="1">
      <alignment horizontal="center" vertical="center"/>
    </xf>
    <xf numFmtId="0" fontId="33" fillId="2" borderId="9" xfId="0"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26" fillId="2" borderId="6" xfId="0" applyFont="1" applyFill="1" applyBorder="1" applyAlignment="1" applyProtection="1">
      <alignment horizontal="center"/>
    </xf>
    <xf numFmtId="0" fontId="26" fillId="2" borderId="0" xfId="0" applyFont="1" applyFill="1" applyBorder="1" applyAlignment="1" applyProtection="1">
      <alignment horizontal="center"/>
    </xf>
    <xf numFmtId="0" fontId="26" fillId="2" borderId="7" xfId="0" applyFont="1" applyFill="1" applyBorder="1" applyAlignment="1" applyProtection="1">
      <alignment horizontal="center"/>
    </xf>
    <xf numFmtId="0" fontId="5" fillId="2" borderId="3" xfId="0" applyFont="1" applyFill="1" applyBorder="1" applyAlignment="1" applyProtection="1">
      <alignment horizontal="center" vertical="top"/>
    </xf>
    <xf numFmtId="0" fontId="5" fillId="2" borderId="4" xfId="0" applyFont="1" applyFill="1" applyBorder="1" applyAlignment="1" applyProtection="1">
      <alignment horizontal="center" vertical="top"/>
    </xf>
    <xf numFmtId="0" fontId="5" fillId="2" borderId="5" xfId="0" applyFont="1" applyFill="1" applyBorder="1" applyAlignment="1" applyProtection="1">
      <alignment horizontal="center" vertical="top"/>
    </xf>
    <xf numFmtId="0" fontId="5" fillId="2" borderId="6"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1" fontId="4" fillId="2" borderId="6"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center" vertical="center"/>
    </xf>
    <xf numFmtId="1" fontId="4" fillId="2" borderId="8" xfId="0" applyNumberFormat="1" applyFont="1" applyFill="1" applyBorder="1" applyAlignment="1" applyProtection="1">
      <alignment horizontal="center" vertical="center"/>
    </xf>
    <xf numFmtId="1" fontId="4" fillId="2" borderId="9" xfId="0" applyNumberFormat="1" applyFont="1" applyFill="1" applyBorder="1" applyAlignment="1" applyProtection="1">
      <alignment horizontal="center" vertical="center"/>
    </xf>
    <xf numFmtId="1" fontId="4" fillId="2" borderId="1" xfId="0" applyNumberFormat="1" applyFont="1" applyFill="1" applyBorder="1" applyAlignment="1" applyProtection="1">
      <alignment horizontal="center" vertical="center"/>
    </xf>
    <xf numFmtId="0" fontId="4" fillId="2" borderId="6" xfId="0" applyFont="1" applyFill="1" applyBorder="1" applyAlignment="1" applyProtection="1">
      <alignment horizontal="left"/>
    </xf>
    <xf numFmtId="0" fontId="4" fillId="2" borderId="0" xfId="0" applyFont="1" applyFill="1" applyBorder="1" applyAlignment="1" applyProtection="1">
      <alignment horizontal="left"/>
    </xf>
    <xf numFmtId="0" fontId="31" fillId="2" borderId="6"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1" fontId="4" fillId="2" borderId="6" xfId="0" applyNumberFormat="1" applyFont="1" applyFill="1" applyBorder="1" applyAlignment="1" applyProtection="1">
      <alignment horizontal="center"/>
    </xf>
    <xf numFmtId="1" fontId="4" fillId="2" borderId="0" xfId="0" applyNumberFormat="1" applyFont="1" applyFill="1" applyBorder="1" applyAlignment="1" applyProtection="1">
      <alignment horizontal="center"/>
    </xf>
    <xf numFmtId="1" fontId="4" fillId="2"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3" xfId="0" applyFont="1" applyFill="1" applyBorder="1" applyAlignment="1" applyProtection="1">
      <alignment horizontal="center" vertical="top"/>
    </xf>
    <xf numFmtId="0" fontId="4" fillId="2" borderId="4" xfId="0" applyFont="1" applyFill="1" applyBorder="1" applyAlignment="1" applyProtection="1">
      <alignment horizontal="center" vertical="top"/>
    </xf>
    <xf numFmtId="0" fontId="4" fillId="2" borderId="5" xfId="0" applyFont="1" applyFill="1" applyBorder="1" applyAlignment="1" applyProtection="1">
      <alignment horizontal="center" vertical="top"/>
    </xf>
    <xf numFmtId="0" fontId="4" fillId="2" borderId="8" xfId="0" applyFont="1" applyFill="1" applyBorder="1" applyAlignment="1" applyProtection="1">
      <alignment horizontal="center" vertical="top"/>
    </xf>
    <xf numFmtId="0" fontId="4" fillId="2" borderId="9" xfId="0" applyFont="1" applyFill="1" applyBorder="1" applyAlignment="1" applyProtection="1">
      <alignment horizontal="center" vertical="top"/>
    </xf>
    <xf numFmtId="0" fontId="4" fillId="2" borderId="1" xfId="0" applyFont="1" applyFill="1" applyBorder="1" applyAlignment="1" applyProtection="1">
      <alignment horizontal="center" vertical="top"/>
    </xf>
    <xf numFmtId="0" fontId="4" fillId="2" borderId="3" xfId="0" applyFont="1" applyFill="1" applyBorder="1" applyAlignment="1" applyProtection="1">
      <alignment horizontal="left" vertical="top"/>
    </xf>
    <xf numFmtId="0" fontId="4" fillId="2" borderId="4" xfId="0" applyFont="1" applyFill="1" applyBorder="1" applyAlignment="1" applyProtection="1">
      <alignment horizontal="left" vertical="top"/>
    </xf>
    <xf numFmtId="0" fontId="4" fillId="2" borderId="5" xfId="0" applyFont="1" applyFill="1" applyBorder="1" applyAlignment="1" applyProtection="1">
      <alignment horizontal="left" vertical="top"/>
    </xf>
    <xf numFmtId="0" fontId="4" fillId="2" borderId="6"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7" xfId="0" applyFont="1" applyFill="1" applyBorder="1" applyAlignment="1" applyProtection="1">
      <alignment horizontal="left" vertical="top"/>
    </xf>
    <xf numFmtId="0" fontId="4" fillId="2" borderId="8" xfId="0" applyFont="1" applyFill="1" applyBorder="1" applyAlignment="1" applyProtection="1">
      <alignment horizontal="left" vertical="top"/>
    </xf>
    <xf numFmtId="0" fontId="4" fillId="2" borderId="9" xfId="0" applyFont="1" applyFill="1" applyBorder="1" applyAlignment="1" applyProtection="1">
      <alignment horizontal="left" vertical="top"/>
    </xf>
    <xf numFmtId="0" fontId="4" fillId="2" borderId="1" xfId="0" applyFont="1" applyFill="1" applyBorder="1" applyAlignment="1" applyProtection="1">
      <alignment horizontal="left" vertical="top"/>
    </xf>
    <xf numFmtId="0" fontId="16" fillId="2" borderId="3"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6" fillId="2" borderId="5" xfId="0" applyFont="1" applyFill="1" applyBorder="1" applyAlignment="1" applyProtection="1">
      <alignment horizontal="center" vertical="top"/>
    </xf>
    <xf numFmtId="0" fontId="16" fillId="2" borderId="8" xfId="0" applyFont="1" applyFill="1" applyBorder="1" applyAlignment="1" applyProtection="1">
      <alignment horizontal="center" vertical="top"/>
    </xf>
    <xf numFmtId="0" fontId="16" fillId="2" borderId="9" xfId="0" applyFont="1" applyFill="1" applyBorder="1" applyAlignment="1" applyProtection="1">
      <alignment horizontal="center" vertical="top"/>
    </xf>
    <xf numFmtId="0" fontId="16" fillId="2" borderId="1" xfId="0" applyFont="1" applyFill="1" applyBorder="1" applyAlignment="1" applyProtection="1">
      <alignment horizontal="center" vertical="top"/>
    </xf>
    <xf numFmtId="0" fontId="2" fillId="0" borderId="15"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1" fontId="14" fillId="2" borderId="10" xfId="0" applyNumberFormat="1" applyFont="1" applyFill="1" applyBorder="1" applyAlignment="1" applyProtection="1">
      <alignment horizontal="center" vertical="center"/>
    </xf>
    <xf numFmtId="1" fontId="14" fillId="2" borderId="11" xfId="0" applyNumberFormat="1" applyFont="1" applyFill="1" applyBorder="1" applyAlignment="1" applyProtection="1">
      <alignment horizontal="center" vertical="center"/>
    </xf>
    <xf numFmtId="1" fontId="14" fillId="2" borderId="12" xfId="0" applyNumberFormat="1" applyFont="1" applyFill="1" applyBorder="1" applyAlignment="1" applyProtection="1">
      <alignment horizontal="center" vertical="center"/>
    </xf>
    <xf numFmtId="0" fontId="16" fillId="2" borderId="6"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7" xfId="0" applyFont="1" applyFill="1" applyBorder="1" applyAlignment="1" applyProtection="1">
      <alignment horizontal="center" vertical="top"/>
    </xf>
    <xf numFmtId="0" fontId="14" fillId="2" borderId="11" xfId="0" applyFont="1" applyFill="1" applyBorder="1" applyAlignment="1" applyProtection="1">
      <alignment horizontal="center"/>
    </xf>
    <xf numFmtId="0" fontId="14" fillId="2" borderId="12" xfId="0" applyFont="1" applyFill="1" applyBorder="1" applyAlignment="1" applyProtection="1">
      <alignment horizontal="center"/>
    </xf>
    <xf numFmtId="0" fontId="16" fillId="2" borderId="3" xfId="0" applyFont="1" applyFill="1" applyBorder="1" applyAlignment="1" applyProtection="1">
      <alignment horizontal="center" vertical="top" wrapText="1"/>
    </xf>
    <xf numFmtId="0" fontId="16" fillId="2" borderId="4" xfId="0" applyFont="1" applyFill="1" applyBorder="1" applyAlignment="1" applyProtection="1">
      <alignment horizontal="center" vertical="top" wrapText="1"/>
    </xf>
    <xf numFmtId="0" fontId="16" fillId="2" borderId="5" xfId="0" applyFont="1" applyFill="1" applyBorder="1" applyAlignment="1" applyProtection="1">
      <alignment horizontal="center" vertical="top" wrapText="1"/>
    </xf>
    <xf numFmtId="0" fontId="16" fillId="2" borderId="8" xfId="0" applyFont="1" applyFill="1" applyBorder="1" applyAlignment="1" applyProtection="1">
      <alignment horizontal="center" vertical="top" wrapText="1"/>
    </xf>
    <xf numFmtId="0" fontId="16" fillId="2" borderId="9" xfId="0" applyFont="1" applyFill="1" applyBorder="1" applyAlignment="1" applyProtection="1">
      <alignment horizontal="center" vertical="top" wrapText="1"/>
    </xf>
    <xf numFmtId="0" fontId="16" fillId="2" borderId="1" xfId="0" applyFont="1" applyFill="1" applyBorder="1" applyAlignment="1" applyProtection="1">
      <alignment horizontal="center" vertical="top" wrapText="1"/>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6" xfId="0" applyFont="1" applyBorder="1" applyAlignment="1" applyProtection="1">
      <alignment horizontal="center"/>
      <protection locked="0"/>
    </xf>
    <xf numFmtId="1" fontId="14" fillId="2" borderId="10" xfId="0" applyNumberFormat="1" applyFont="1" applyFill="1" applyBorder="1" applyAlignment="1" applyProtection="1">
      <alignment horizontal="center"/>
    </xf>
    <xf numFmtId="1" fontId="14" fillId="2" borderId="11" xfId="0" applyNumberFormat="1" applyFont="1" applyFill="1" applyBorder="1" applyAlignment="1" applyProtection="1">
      <alignment horizontal="center"/>
    </xf>
    <xf numFmtId="1" fontId="14" fillId="2" borderId="12" xfId="0" applyNumberFormat="1" applyFont="1" applyFill="1" applyBorder="1" applyAlignment="1" applyProtection="1">
      <alignment horizontal="center"/>
    </xf>
    <xf numFmtId="1" fontId="16" fillId="2" borderId="10" xfId="0" applyNumberFormat="1" applyFont="1" applyFill="1" applyBorder="1" applyAlignment="1" applyProtection="1">
      <alignment horizontal="center"/>
    </xf>
    <xf numFmtId="1" fontId="16" fillId="2" borderId="11" xfId="0" applyNumberFormat="1" applyFont="1" applyFill="1" applyBorder="1" applyAlignment="1" applyProtection="1">
      <alignment horizontal="center"/>
    </xf>
    <xf numFmtId="1" fontId="16" fillId="2" borderId="12" xfId="0" applyNumberFormat="1" applyFont="1" applyFill="1" applyBorder="1" applyAlignment="1" applyProtection="1">
      <alignment horizontal="center"/>
    </xf>
    <xf numFmtId="0" fontId="16" fillId="2" borderId="10" xfId="0" applyFont="1" applyFill="1" applyBorder="1" applyAlignment="1" applyProtection="1">
      <alignment horizontal="center"/>
    </xf>
    <xf numFmtId="0" fontId="16" fillId="2" borderId="11" xfId="0" applyFont="1" applyFill="1" applyBorder="1" applyAlignment="1" applyProtection="1">
      <alignment horizontal="center"/>
    </xf>
    <xf numFmtId="0" fontId="16" fillId="2" borderId="12" xfId="0" applyFont="1" applyFill="1" applyBorder="1" applyAlignment="1" applyProtection="1">
      <alignment horizontal="center"/>
    </xf>
    <xf numFmtId="0" fontId="26" fillId="2" borderId="6"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 xfId="0" applyBorder="1" applyAlignment="1">
      <alignment horizontal="center" vertical="top" wrapText="1"/>
    </xf>
    <xf numFmtId="0" fontId="7" fillId="2" borderId="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6" fillId="2" borderId="0" xfId="0" applyFont="1" applyFill="1" applyBorder="1" applyAlignment="1" applyProtection="1">
      <alignment horizontal="left"/>
    </xf>
    <xf numFmtId="0" fontId="6" fillId="2" borderId="7" xfId="0" applyFont="1" applyFill="1" applyBorder="1" applyAlignment="1" applyProtection="1">
      <alignment horizontal="left"/>
    </xf>
    <xf numFmtId="0" fontId="22" fillId="2" borderId="6" xfId="0" applyFont="1" applyFill="1" applyBorder="1" applyAlignment="1">
      <alignment horizontal="center"/>
    </xf>
    <xf numFmtId="0" fontId="22" fillId="2" borderId="0" xfId="0" applyFont="1" applyFill="1" applyBorder="1" applyAlignment="1">
      <alignment horizontal="center"/>
    </xf>
    <xf numFmtId="0" fontId="22" fillId="2" borderId="7" xfId="0" applyFont="1" applyFill="1" applyBorder="1" applyAlignment="1">
      <alignment horizontal="center"/>
    </xf>
    <xf numFmtId="0" fontId="6" fillId="2" borderId="0" xfId="0" applyFont="1" applyFill="1" applyBorder="1" applyAlignment="1">
      <alignment horizontal="left"/>
    </xf>
    <xf numFmtId="0" fontId="6" fillId="2" borderId="7" xfId="0" applyFont="1" applyFill="1" applyBorder="1" applyAlignment="1">
      <alignment horizontal="left"/>
    </xf>
    <xf numFmtId="0" fontId="29" fillId="2" borderId="0" xfId="0" applyFont="1" applyFill="1" applyBorder="1" applyAlignment="1">
      <alignment horizontal="left"/>
    </xf>
    <xf numFmtId="0" fontId="29" fillId="2" borderId="7"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9" xfId="0" applyFont="1" applyFill="1" applyBorder="1" applyAlignment="1">
      <alignment horizontal="center" vertical="center"/>
    </xf>
    <xf numFmtId="0" fontId="33" fillId="2" borderId="1" xfId="0"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7" fillId="2" borderId="6"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 xfId="0" applyFont="1" applyFill="1" applyBorder="1" applyAlignment="1">
      <alignment horizontal="center" vertical="center"/>
    </xf>
    <xf numFmtId="0" fontId="36" fillId="0" borderId="4" xfId="0" applyFont="1" applyBorder="1" applyAlignment="1" applyProtection="1">
      <alignment horizontal="center"/>
    </xf>
    <xf numFmtId="0" fontId="36" fillId="0" borderId="0" xfId="0" applyFont="1" applyBorder="1" applyAlignment="1" applyProtection="1">
      <alignment horizontal="center"/>
    </xf>
    <xf numFmtId="0" fontId="23" fillId="0" borderId="0"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top"/>
    </xf>
    <xf numFmtId="0" fontId="6" fillId="0" borderId="11" xfId="0" applyFont="1" applyFill="1" applyBorder="1" applyAlignment="1" applyProtection="1">
      <alignment horizontal="center" vertical="top"/>
    </xf>
    <xf numFmtId="0" fontId="6" fillId="0" borderId="12" xfId="0" applyFont="1" applyFill="1" applyBorder="1" applyAlignment="1" applyProtection="1">
      <alignment horizontal="center" vertical="top"/>
    </xf>
    <xf numFmtId="0" fontId="2" fillId="0" borderId="19"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20" xfId="0" applyFont="1" applyFill="1" applyBorder="1" applyAlignment="1" applyProtection="1">
      <alignment horizontal="center"/>
    </xf>
    <xf numFmtId="0" fontId="4" fillId="0" borderId="2" xfId="0" applyFont="1" applyFill="1" applyBorder="1" applyAlignment="1" applyProtection="1">
      <alignment vertical="center"/>
    </xf>
    <xf numFmtId="0" fontId="2" fillId="0" borderId="19" xfId="0" applyFont="1" applyBorder="1" applyAlignment="1" applyProtection="1">
      <alignment horizontal="center"/>
    </xf>
    <xf numFmtId="0" fontId="2" fillId="0" borderId="15" xfId="0" applyFont="1" applyBorder="1" applyAlignment="1" applyProtection="1">
      <alignment horizontal="center"/>
    </xf>
    <xf numFmtId="0" fontId="2" fillId="0" borderId="25" xfId="0" applyFont="1" applyFill="1" applyBorder="1" applyAlignment="1" applyProtection="1">
      <alignment horizontal="center"/>
    </xf>
    <xf numFmtId="0" fontId="15" fillId="0" borderId="10" xfId="0" applyFont="1" applyFill="1" applyBorder="1" applyAlignment="1" applyProtection="1">
      <alignment horizontal="center" vertical="top"/>
    </xf>
    <xf numFmtId="0" fontId="15" fillId="0" borderId="11" xfId="0" applyFont="1" applyFill="1" applyBorder="1" applyAlignment="1" applyProtection="1">
      <alignment horizontal="center" vertical="top"/>
    </xf>
    <xf numFmtId="0" fontId="15" fillId="0" borderId="12" xfId="0" applyFont="1" applyFill="1" applyBorder="1" applyAlignment="1" applyProtection="1">
      <alignment horizontal="center" vertical="top"/>
    </xf>
    <xf numFmtId="0" fontId="2" fillId="0" borderId="26" xfId="0" applyFont="1" applyFill="1" applyBorder="1" applyAlignment="1" applyProtection="1">
      <alignment horizont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 fillId="0" borderId="22" xfId="0" applyFont="1" applyBorder="1" applyAlignment="1" applyProtection="1">
      <alignment horizontal="center"/>
    </xf>
    <xf numFmtId="0" fontId="2" fillId="0" borderId="23" xfId="0" applyFont="1" applyBorder="1" applyAlignment="1" applyProtection="1">
      <alignment horizontal="center"/>
    </xf>
    <xf numFmtId="0" fontId="2" fillId="0" borderId="21" xfId="0" applyFont="1" applyBorder="1" applyAlignment="1" applyProtection="1">
      <alignment horizontal="center"/>
    </xf>
    <xf numFmtId="0" fontId="2" fillId="0" borderId="20" xfId="0" applyFont="1" applyBorder="1" applyAlignment="1" applyProtection="1">
      <alignment horizontal="center"/>
    </xf>
    <xf numFmtId="0" fontId="2" fillId="0" borderId="24" xfId="0" applyFont="1" applyFill="1" applyBorder="1" applyAlignment="1" applyProtection="1">
      <alignment horizontal="center"/>
    </xf>
    <xf numFmtId="0" fontId="6" fillId="0" borderId="13" xfId="0" applyFont="1" applyFill="1" applyBorder="1" applyAlignment="1" applyProtection="1">
      <alignment horizontal="center" vertical="top" wrapText="1"/>
    </xf>
    <xf numFmtId="0" fontId="6" fillId="0" borderId="14" xfId="0" applyFont="1" applyFill="1" applyBorder="1" applyAlignment="1" applyProtection="1">
      <alignment horizontal="center" vertical="top" wrapText="1"/>
    </xf>
    <xf numFmtId="0" fontId="6" fillId="0" borderId="27" xfId="0" applyFont="1" applyFill="1" applyBorder="1" applyAlignment="1" applyProtection="1">
      <alignment horizontal="center" vertical="top" wrapText="1"/>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3"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1" xfId="0" applyBorder="1" applyAlignment="1" applyProtection="1">
      <alignment horizontal="center" vertical="top" wrapText="1"/>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7" xfId="0" applyFont="1" applyFill="1" applyBorder="1" applyAlignment="1" applyProtection="1">
      <alignment horizontal="left" vertical="top"/>
    </xf>
    <xf numFmtId="0" fontId="6" fillId="0" borderId="8" xfId="0" applyFont="1" applyFill="1" applyBorder="1" applyAlignment="1" applyProtection="1">
      <alignment horizontal="left" vertical="top"/>
    </xf>
    <xf numFmtId="0" fontId="6" fillId="0" borderId="9" xfId="0" applyFont="1" applyFill="1" applyBorder="1" applyAlignment="1" applyProtection="1">
      <alignment horizontal="left" vertical="top"/>
    </xf>
    <xf numFmtId="0" fontId="6" fillId="0" borderId="1" xfId="0" applyFont="1" applyFill="1" applyBorder="1" applyAlignment="1" applyProtection="1">
      <alignment horizontal="left" vertical="top"/>
    </xf>
    <xf numFmtId="0" fontId="4" fillId="0" borderId="27" xfId="0" applyFont="1" applyFill="1" applyBorder="1" applyAlignment="1" applyProtection="1">
      <alignment vertical="center"/>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0" fillId="2" borderId="0" xfId="0" applyFill="1"/>
    <xf numFmtId="164" fontId="14" fillId="2" borderId="10" xfId="0" applyNumberFormat="1" applyFont="1" applyFill="1" applyBorder="1" applyAlignment="1" applyProtection="1">
      <alignment horizontal="center" vertical="center"/>
    </xf>
    <xf numFmtId="164" fontId="14" fillId="2" borderId="11" xfId="0" applyNumberFormat="1" applyFont="1" applyFill="1" applyBorder="1" applyAlignment="1" applyProtection="1">
      <alignment horizontal="center" vertical="center"/>
    </xf>
    <xf numFmtId="164" fontId="14" fillId="2" borderId="12" xfId="0" applyNumberFormat="1" applyFont="1" applyFill="1" applyBorder="1" applyAlignment="1" applyProtection="1">
      <alignment horizontal="center" vertical="center"/>
    </xf>
    <xf numFmtId="0" fontId="14" fillId="2" borderId="2" xfId="0" applyFont="1" applyFill="1" applyBorder="1" applyAlignment="1" applyProtection="1"/>
    <xf numFmtId="0" fontId="12" fillId="2" borderId="6" xfId="0" applyFont="1" applyFill="1" applyBorder="1" applyProtection="1"/>
    <xf numFmtId="1" fontId="13" fillId="2" borderId="10" xfId="0" applyNumberFormat="1" applyFont="1" applyFill="1" applyBorder="1" applyAlignment="1" applyProtection="1">
      <alignment horizontal="center" vertical="center"/>
    </xf>
    <xf numFmtId="1" fontId="13" fillId="2" borderId="11" xfId="0" applyNumberFormat="1" applyFont="1" applyFill="1" applyBorder="1" applyAlignment="1" applyProtection="1">
      <alignment horizontal="center" vertical="center"/>
    </xf>
    <xf numFmtId="1" fontId="13" fillId="2" borderId="12" xfId="0" applyNumberFormat="1" applyFont="1" applyFill="1" applyBorder="1" applyAlignment="1" applyProtection="1">
      <alignment horizontal="center" vertical="center"/>
    </xf>
    <xf numFmtId="0" fontId="13" fillId="2" borderId="0" xfId="0" applyFont="1" applyFill="1" applyBorder="1" applyProtection="1"/>
    <xf numFmtId="0" fontId="13" fillId="2" borderId="10" xfId="0" applyFont="1" applyFill="1" applyBorder="1" applyAlignment="1" applyProtection="1"/>
    <xf numFmtId="0" fontId="13" fillId="2" borderId="11" xfId="0" applyFont="1" applyFill="1" applyBorder="1" applyAlignment="1" applyProtection="1"/>
    <xf numFmtId="0" fontId="13" fillId="2" borderId="2" xfId="0" applyFont="1" applyFill="1" applyBorder="1" applyAlignment="1" applyProtection="1"/>
    <xf numFmtId="0" fontId="12" fillId="2" borderId="7" xfId="0" applyFont="1" applyFill="1" applyBorder="1" applyProtection="1"/>
    <xf numFmtId="0" fontId="19" fillId="0" borderId="0" xfId="0" applyFont="1" applyProtection="1"/>
    <xf numFmtId="1" fontId="12" fillId="2" borderId="0" xfId="0" applyNumberFormat="1" applyFont="1" applyFill="1" applyBorder="1" applyProtection="1"/>
    <xf numFmtId="0" fontId="15" fillId="2" borderId="10" xfId="0" applyFont="1" applyFill="1" applyBorder="1" applyAlignment="1" applyProtection="1">
      <alignment horizontal="center"/>
    </xf>
    <xf numFmtId="0" fontId="15" fillId="2" borderId="11" xfId="0" applyFont="1" applyFill="1" applyBorder="1" applyAlignment="1" applyProtection="1">
      <alignment horizontal="center"/>
    </xf>
    <xf numFmtId="0" fontId="15" fillId="2" borderId="12" xfId="0" applyFont="1" applyFill="1" applyBorder="1" applyAlignment="1" applyProtection="1">
      <alignment horizontal="center"/>
    </xf>
    <xf numFmtId="1" fontId="15" fillId="2" borderId="10" xfId="0" applyNumberFormat="1" applyFont="1" applyFill="1" applyBorder="1" applyAlignment="1" applyProtection="1">
      <alignment horizontal="center"/>
    </xf>
    <xf numFmtId="1" fontId="15" fillId="2" borderId="11" xfId="0" applyNumberFormat="1" applyFont="1" applyFill="1" applyBorder="1" applyAlignment="1" applyProtection="1">
      <alignment horizontal="center"/>
    </xf>
    <xf numFmtId="1" fontId="15" fillId="2" borderId="12" xfId="0" applyNumberFormat="1" applyFont="1" applyFill="1" applyBorder="1" applyAlignment="1" applyProtection="1">
      <alignment horizontal="center"/>
    </xf>
    <xf numFmtId="0" fontId="15" fillId="2" borderId="0" xfId="0" applyFont="1" applyFill="1" applyBorder="1" applyProtection="1"/>
    <xf numFmtId="164" fontId="14" fillId="2" borderId="10" xfId="0" applyNumberFormat="1" applyFont="1" applyFill="1" applyBorder="1" applyAlignment="1" applyProtection="1">
      <alignment horizontal="center" vertical="center"/>
    </xf>
    <xf numFmtId="164" fontId="14" fillId="2" borderId="11" xfId="0" applyNumberFormat="1" applyFont="1" applyFill="1" applyBorder="1" applyAlignment="1" applyProtection="1">
      <alignment horizontal="center" vertical="center"/>
    </xf>
    <xf numFmtId="164" fontId="14" fillId="2" borderId="12" xfId="0" applyNumberFormat="1" applyFont="1" applyFill="1" applyBorder="1" applyAlignment="1" applyProtection="1">
      <alignment horizontal="center" vertical="center"/>
    </xf>
    <xf numFmtId="164" fontId="13" fillId="2" borderId="10" xfId="0" applyNumberFormat="1" applyFont="1" applyFill="1" applyBorder="1" applyAlignment="1" applyProtection="1">
      <alignment horizontal="center" vertical="center"/>
    </xf>
    <xf numFmtId="164" fontId="13" fillId="2" borderId="11" xfId="0" applyNumberFormat="1" applyFont="1" applyFill="1" applyBorder="1" applyAlignment="1" applyProtection="1">
      <alignment horizontal="center" vertical="center"/>
    </xf>
    <xf numFmtId="164" fontId="13" fillId="2" borderId="12" xfId="0" applyNumberFormat="1"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xf>
    <xf numFmtId="164" fontId="14" fillId="2" borderId="0" xfId="0" applyNumberFormat="1" applyFont="1" applyFill="1" applyBorder="1" applyAlignment="1" applyProtection="1">
      <alignment horizontal="center" vertical="center"/>
    </xf>
    <xf numFmtId="164" fontId="14" fillId="2" borderId="0" xfId="0" applyNumberFormat="1" applyFont="1" applyFill="1" applyBorder="1" applyProtection="1"/>
    <xf numFmtId="164" fontId="13" fillId="2" borderId="0" xfId="0" applyNumberFormat="1" applyFont="1" applyFill="1" applyBorder="1" applyProtection="1"/>
    <xf numFmtId="164" fontId="13" fillId="2" borderId="10" xfId="0" applyNumberFormat="1" applyFont="1" applyFill="1" applyBorder="1" applyAlignment="1" applyProtection="1">
      <alignment horizontal="center"/>
    </xf>
    <xf numFmtId="164" fontId="13" fillId="2" borderId="11" xfId="0" applyNumberFormat="1" applyFont="1" applyFill="1" applyBorder="1" applyAlignment="1" applyProtection="1">
      <alignment horizontal="center"/>
    </xf>
    <xf numFmtId="164" fontId="13" fillId="2" borderId="12" xfId="0" applyNumberFormat="1" applyFont="1" applyFill="1" applyBorder="1" applyAlignment="1" applyProtection="1">
      <alignment horizontal="center"/>
    </xf>
    <xf numFmtId="164" fontId="14" fillId="2" borderId="10" xfId="0" applyNumberFormat="1" applyFont="1" applyFill="1" applyBorder="1" applyAlignment="1" applyProtection="1">
      <alignment horizontal="center"/>
    </xf>
    <xf numFmtId="164" fontId="14" fillId="2" borderId="11" xfId="0" applyNumberFormat="1" applyFont="1" applyFill="1" applyBorder="1" applyAlignment="1" applyProtection="1">
      <alignment horizontal="center"/>
    </xf>
    <xf numFmtId="164" fontId="14" fillId="2" borderId="12" xfId="0" applyNumberFormat="1" applyFont="1" applyFill="1" applyBorder="1" applyAlignment="1" applyProtection="1">
      <alignment horizontal="center"/>
    </xf>
    <xf numFmtId="0" fontId="14" fillId="2" borderId="10"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12"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2" borderId="8" xfId="0" applyFont="1" applyFill="1" applyBorder="1" applyAlignment="1">
      <alignment horizontal="center" vertical="top"/>
    </xf>
    <xf numFmtId="0" fontId="37" fillId="2" borderId="1" xfId="0" applyFont="1" applyFill="1" applyBorder="1" applyAlignment="1">
      <alignment horizontal="center" vertical="top"/>
    </xf>
    <xf numFmtId="0" fontId="4" fillId="2" borderId="13" xfId="0" applyFont="1" applyFill="1" applyBorder="1" applyAlignment="1">
      <alignment horizontal="center" vertical="top" wrapText="1"/>
    </xf>
    <xf numFmtId="0" fontId="4" fillId="2" borderId="14"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37" fillId="2" borderId="6" xfId="0" applyFont="1" applyFill="1" applyBorder="1" applyAlignment="1">
      <alignment horizontal="center" vertical="top"/>
    </xf>
    <xf numFmtId="0" fontId="37" fillId="2" borderId="7" xfId="0" applyFont="1" applyFill="1" applyBorder="1" applyAlignment="1">
      <alignment horizontal="center" vertical="top"/>
    </xf>
    <xf numFmtId="0" fontId="40" fillId="2" borderId="0" xfId="0" applyFont="1" applyFill="1" applyBorder="1"/>
    <xf numFmtId="0" fontId="39" fillId="2" borderId="9" xfId="0" applyFont="1" applyFill="1" applyBorder="1"/>
    <xf numFmtId="0" fontId="2" fillId="2" borderId="4" xfId="0" applyFont="1" applyFill="1" applyBorder="1" applyAlignment="1" applyProtection="1"/>
    <xf numFmtId="0" fontId="41" fillId="2" borderId="0" xfId="0" applyFont="1" applyFill="1" applyBorder="1" applyAlignment="1" applyProtection="1"/>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Alignment="1" applyProtection="1">
      <alignment horizontal="center" vertical="center"/>
      <protection locked="0"/>
    </xf>
    <xf numFmtId="0" fontId="4" fillId="2" borderId="0" xfId="0" applyFont="1" applyFill="1" applyAlignment="1">
      <alignment vertical="center"/>
    </xf>
    <xf numFmtId="1" fontId="4" fillId="2" borderId="2" xfId="0" applyNumberFormat="1" applyFont="1" applyFill="1" applyBorder="1" applyAlignment="1" applyProtection="1">
      <alignment horizontal="center" vertical="center"/>
      <protection locked="0"/>
    </xf>
    <xf numFmtId="164" fontId="14" fillId="2" borderId="10" xfId="0" applyNumberFormat="1" applyFont="1" applyFill="1" applyBorder="1" applyAlignment="1">
      <alignment horizontal="center" vertical="center"/>
    </xf>
    <xf numFmtId="164" fontId="14" fillId="2" borderId="11" xfId="0" applyNumberFormat="1" applyFont="1" applyFill="1" applyBorder="1" applyAlignment="1">
      <alignment horizontal="center" vertical="center"/>
    </xf>
    <xf numFmtId="164" fontId="14" fillId="2" borderId="12" xfId="0" applyNumberFormat="1" applyFont="1" applyFill="1" applyBorder="1" applyAlignment="1">
      <alignment horizontal="center" vertical="center"/>
    </xf>
    <xf numFmtId="0" fontId="13" fillId="2" borderId="2" xfId="0" applyFont="1" applyFill="1" applyBorder="1" applyAlignment="1">
      <alignment vertical="center"/>
    </xf>
    <xf numFmtId="0" fontId="14" fillId="2" borderId="11" xfId="0" applyFont="1" applyFill="1" applyBorder="1" applyAlignment="1">
      <alignment vertical="center"/>
    </xf>
    <xf numFmtId="0" fontId="14" fillId="2" borderId="11" xfId="0" applyFont="1" applyFill="1" applyBorder="1" applyAlignment="1">
      <alignment horizontal="center" vertical="center"/>
    </xf>
    <xf numFmtId="0" fontId="14" fillId="2" borderId="12" xfId="0" applyFont="1" applyFill="1" applyBorder="1" applyAlignment="1" applyProtection="1">
      <alignment vertical="center"/>
      <protection locked="0"/>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8" fillId="2" borderId="0" xfId="0" applyFont="1" applyFill="1" applyBorder="1" applyAlignment="1" applyProtection="1">
      <alignment horizontal="center"/>
    </xf>
    <xf numFmtId="0" fontId="38" fillId="2" borderId="9" xfId="0" applyFont="1" applyFill="1" applyBorder="1" applyAlignment="1" applyProtection="1">
      <alignment horizontal="center"/>
    </xf>
    <xf numFmtId="0" fontId="42" fillId="0" borderId="0" xfId="0" applyFont="1" applyProtection="1"/>
  </cellXfs>
  <cellStyles count="1">
    <cellStyle name="Standaard" xfId="0" builtinId="0"/>
  </cellStyles>
  <dxfs count="316">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theme="0" tint="-0.34998626667073579"/>
      </font>
    </dxf>
    <dxf>
      <fill>
        <patternFill>
          <bgColor theme="0" tint="-0.34998626667073579"/>
        </patternFill>
      </fill>
    </dxf>
    <dxf>
      <font>
        <color theme="0" tint="-0.34998626667073579"/>
      </font>
    </dxf>
    <dxf>
      <font>
        <color theme="0" tint="-0.34998626667073579"/>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rgb="FFFF0000"/>
      </font>
    </dxf>
    <dxf>
      <font>
        <color rgb="FFFF0000"/>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theme="0" tint="-0.34998626667073579"/>
      </font>
    </dxf>
    <dxf>
      <fill>
        <patternFill>
          <bgColor theme="0" tint="-0.34998626667073579"/>
        </patternFill>
      </fill>
    </dxf>
    <dxf>
      <font>
        <color theme="0" tint="-0.34998626667073579"/>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82</xdr:col>
      <xdr:colOff>19050</xdr:colOff>
      <xdr:row>0</xdr:row>
      <xdr:rowOff>123825</xdr:rowOff>
    </xdr:from>
    <xdr:to>
      <xdr:col>98</xdr:col>
      <xdr:colOff>19049</xdr:colOff>
      <xdr:row>3</xdr:row>
      <xdr:rowOff>90678</xdr:rowOff>
    </xdr:to>
    <xdr:pic>
      <xdr:nvPicPr>
        <xdr:cNvPr id="5" name="Afbeelding 4">
          <a:extLst>
            <a:ext uri="{FF2B5EF4-FFF2-40B4-BE49-F238E27FC236}">
              <a16:creationId xmlns:a16="http://schemas.microsoft.com/office/drawing/2014/main" id="{589AD614-7F51-4E38-B9E5-C339F59AC8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05925" y="123825"/>
          <a:ext cx="1514474" cy="424053"/>
        </a:xfrm>
        <a:prstGeom prst="rect">
          <a:avLst/>
        </a:prstGeom>
      </xdr:spPr>
    </xdr:pic>
    <xdr:clientData/>
  </xdr:twoCellAnchor>
  <xdr:twoCellAnchor editAs="oneCell">
    <xdr:from>
      <xdr:col>2</xdr:col>
      <xdr:colOff>2</xdr:colOff>
      <xdr:row>0</xdr:row>
      <xdr:rowOff>38102</xdr:rowOff>
    </xdr:from>
    <xdr:to>
      <xdr:col>10</xdr:col>
      <xdr:colOff>85725</xdr:colOff>
      <xdr:row>3</xdr:row>
      <xdr:rowOff>59374</xdr:rowOff>
    </xdr:to>
    <xdr:pic>
      <xdr:nvPicPr>
        <xdr:cNvPr id="7" name="Afbeelding 6">
          <a:extLst>
            <a:ext uri="{FF2B5EF4-FFF2-40B4-BE49-F238E27FC236}">
              <a16:creationId xmlns:a16="http://schemas.microsoft.com/office/drawing/2014/main" id="{CB0AB0A9-D7D3-4411-98B6-E24C79D18A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2" y="38102"/>
          <a:ext cx="1304923" cy="478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76</xdr:col>
      <xdr:colOff>19050</xdr:colOff>
      <xdr:row>0</xdr:row>
      <xdr:rowOff>123825</xdr:rowOff>
    </xdr:from>
    <xdr:to>
      <xdr:col>92</xdr:col>
      <xdr:colOff>19049</xdr:colOff>
      <xdr:row>3</xdr:row>
      <xdr:rowOff>33528</xdr:rowOff>
    </xdr:to>
    <xdr:pic>
      <xdr:nvPicPr>
        <xdr:cNvPr id="2" name="Afbeelding 1">
          <a:extLst>
            <a:ext uri="{FF2B5EF4-FFF2-40B4-BE49-F238E27FC236}">
              <a16:creationId xmlns:a16="http://schemas.microsoft.com/office/drawing/2014/main" id="{8F519285-B40C-4F40-99AD-978C1E130C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05925" y="123825"/>
          <a:ext cx="1514474" cy="424053"/>
        </a:xfrm>
        <a:prstGeom prst="rect">
          <a:avLst/>
        </a:prstGeom>
      </xdr:spPr>
    </xdr:pic>
    <xdr:clientData/>
  </xdr:twoCellAnchor>
  <xdr:twoCellAnchor editAs="oneCell">
    <xdr:from>
      <xdr:col>2</xdr:col>
      <xdr:colOff>2</xdr:colOff>
      <xdr:row>0</xdr:row>
      <xdr:rowOff>38102</xdr:rowOff>
    </xdr:from>
    <xdr:to>
      <xdr:col>10</xdr:col>
      <xdr:colOff>85725</xdr:colOff>
      <xdr:row>3</xdr:row>
      <xdr:rowOff>2224</xdr:rowOff>
    </xdr:to>
    <xdr:pic>
      <xdr:nvPicPr>
        <xdr:cNvPr id="3" name="Afbeelding 2">
          <a:extLst>
            <a:ext uri="{FF2B5EF4-FFF2-40B4-BE49-F238E27FC236}">
              <a16:creationId xmlns:a16="http://schemas.microsoft.com/office/drawing/2014/main" id="{BCA4B144-24D2-436B-83E6-6E0C556BE7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2" y="38102"/>
          <a:ext cx="1304923" cy="47847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rista van Dieren" id="{19BAAF4D-9BBB-42AE-91CF-C59E06E2202B}" userId="02c54ef07b7adad3" providerId="Windows Live"/>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workbookViewId="0">
      <selection activeCell="F19" sqref="F19"/>
    </sheetView>
  </sheetViews>
  <sheetFormatPr defaultRowHeight="14.4" x14ac:dyDescent="0.3"/>
  <sheetData>
    <row r="1" spans="1:1" x14ac:dyDescent="0.3">
      <c r="A1" t="s">
        <v>78</v>
      </c>
    </row>
    <row r="3" spans="1:1" x14ac:dyDescent="0.3">
      <c r="A3" s="1">
        <v>0</v>
      </c>
    </row>
    <row r="4" spans="1:1" x14ac:dyDescent="0.3">
      <c r="A4" s="1">
        <v>1</v>
      </c>
    </row>
    <row r="5" spans="1:1" x14ac:dyDescent="0.3">
      <c r="A5" s="1">
        <v>2</v>
      </c>
    </row>
    <row r="6" spans="1:1" x14ac:dyDescent="0.3">
      <c r="A6" s="1">
        <v>3</v>
      </c>
    </row>
    <row r="7" spans="1:1" x14ac:dyDescent="0.3">
      <c r="A7" s="1">
        <v>4</v>
      </c>
    </row>
    <row r="8" spans="1:1" x14ac:dyDescent="0.3">
      <c r="A8" s="1">
        <v>5</v>
      </c>
    </row>
    <row r="9" spans="1:1" x14ac:dyDescent="0.3">
      <c r="A9" s="1">
        <v>6</v>
      </c>
    </row>
    <row r="10" spans="1:1" x14ac:dyDescent="0.3">
      <c r="A10" s="1">
        <v>7</v>
      </c>
    </row>
    <row r="11" spans="1:1" x14ac:dyDescent="0.3">
      <c r="A11" s="1">
        <v>8</v>
      </c>
    </row>
    <row r="12" spans="1:1" x14ac:dyDescent="0.3">
      <c r="A12" s="1">
        <v>9</v>
      </c>
    </row>
    <row r="13" spans="1:1" x14ac:dyDescent="0.3">
      <c r="A13" s="1">
        <v>10</v>
      </c>
    </row>
    <row r="14" spans="1:1" x14ac:dyDescent="0.3">
      <c r="A14" s="1">
        <v>11</v>
      </c>
    </row>
    <row r="15" spans="1:1" x14ac:dyDescent="0.3">
      <c r="A15" s="1">
        <v>12</v>
      </c>
    </row>
    <row r="18" spans="1:1" x14ac:dyDescent="0.3">
      <c r="A18" t="s">
        <v>97</v>
      </c>
    </row>
    <row r="20" spans="1:1" x14ac:dyDescent="0.3">
      <c r="A20" t="s">
        <v>74</v>
      </c>
    </row>
  </sheetData>
  <sheetProtection algorithmName="SHA-512" hashValue="KjWFPg9AtfxFnfly9f0wPRvg4Cot9wVAQbhJgDTOq847d0hIto6TMPVHkAIPLd/ElfoVm4mO3ui5FMexgFW56g==" saltValue="pHxFEHT+B8jiWXi0cKvqo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M186"/>
  <sheetViews>
    <sheetView showGridLines="0" tabSelected="1" workbookViewId="0">
      <pane ySplit="5" topLeftCell="A6" activePane="bottomLeft" state="frozen"/>
      <selection pane="bottomLeft" activeCell="AN10" sqref="AN10:BH10"/>
    </sheetView>
  </sheetViews>
  <sheetFormatPr defaultColWidth="8.88671875" defaultRowHeight="13.8" x14ac:dyDescent="0.3"/>
  <cols>
    <col min="1" max="4" width="0.5546875" style="3" customWidth="1"/>
    <col min="5" max="5" width="4.33203125" style="3" customWidth="1"/>
    <col min="6" max="9" width="0.5546875" style="3" customWidth="1"/>
    <col min="10" max="10" width="4.33203125" style="3" customWidth="1"/>
    <col min="11" max="14" width="0.5546875" style="3" customWidth="1"/>
    <col min="15" max="15" width="4.33203125" style="3" customWidth="1"/>
    <col min="16" max="19" width="0.5546875" style="3" customWidth="1"/>
    <col min="20" max="20" width="4.33203125" style="3" customWidth="1"/>
    <col min="21" max="24" width="0.5546875" style="3" customWidth="1"/>
    <col min="25" max="25" width="4.33203125" style="3" customWidth="1"/>
    <col min="26" max="29" width="0.5546875" style="3" customWidth="1"/>
    <col min="30" max="30" width="4.33203125" style="3" customWidth="1"/>
    <col min="31" max="34" width="0.5546875" style="3" customWidth="1"/>
    <col min="35" max="35" width="5.44140625" style="1" customWidth="1"/>
    <col min="36" max="39" width="0.5546875" style="1" customWidth="1"/>
    <col min="40" max="40" width="5.44140625" style="1" customWidth="1"/>
    <col min="41" max="44" width="0.5546875" style="1" customWidth="1"/>
    <col min="45" max="45" width="5.44140625" style="1" customWidth="1"/>
    <col min="46" max="49" width="0.5546875" style="1" customWidth="1"/>
    <col min="50" max="50" width="5.44140625" style="1" customWidth="1"/>
    <col min="51" max="54" width="0.5546875" style="3" customWidth="1"/>
    <col min="55" max="55" width="5.44140625" style="1" customWidth="1"/>
    <col min="56" max="59" width="0.5546875" style="3" customWidth="1"/>
    <col min="60" max="60" width="5.44140625" style="3" customWidth="1"/>
    <col min="61" max="64" width="0.5546875" style="3" customWidth="1"/>
    <col min="65" max="65" width="5.44140625" style="1" customWidth="1"/>
    <col min="66" max="69" width="0.5546875" style="3" customWidth="1"/>
    <col min="70" max="70" width="4.44140625" style="3" customWidth="1"/>
    <col min="71" max="74" width="0.5546875" style="3" customWidth="1"/>
    <col min="75" max="75" width="4.44140625" style="1" customWidth="1"/>
    <col min="76" max="79" width="0.5546875" style="3" customWidth="1"/>
    <col min="80" max="84" width="8.88671875" style="1" hidden="1" customWidth="1"/>
    <col min="85" max="85" width="8.88671875" style="3" customWidth="1"/>
    <col min="86" max="86" width="8.88671875" style="3" hidden="1" customWidth="1"/>
    <col min="87" max="91" width="0" style="3" hidden="1" customWidth="1"/>
    <col min="92" max="16384" width="8.88671875" style="3"/>
  </cols>
  <sheetData>
    <row r="1" spans="1:84" ht="13.95" customHeight="1" x14ac:dyDescent="0.3">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6"/>
      <c r="AJ1" s="46"/>
      <c r="AK1" s="46"/>
      <c r="AL1" s="46"/>
      <c r="AM1" s="46"/>
      <c r="AN1" s="46"/>
      <c r="AO1" s="46"/>
      <c r="AP1" s="46"/>
      <c r="AQ1" s="46"/>
      <c r="AR1" s="46"/>
      <c r="AS1" s="46"/>
      <c r="AT1" s="46"/>
      <c r="AU1" s="46"/>
      <c r="AV1" s="46"/>
      <c r="AW1" s="46"/>
      <c r="AX1" s="46"/>
      <c r="AY1" s="45"/>
      <c r="AZ1" s="45"/>
      <c r="BA1" s="45"/>
      <c r="BB1" s="45"/>
      <c r="BC1" s="46"/>
      <c r="BD1" s="45"/>
      <c r="BE1" s="45"/>
      <c r="BF1" s="45"/>
      <c r="BG1" s="45"/>
      <c r="BH1" s="45"/>
      <c r="BI1" s="45"/>
      <c r="BJ1" s="45"/>
      <c r="BK1" s="45"/>
      <c r="BL1" s="45"/>
      <c r="BM1" s="46"/>
      <c r="BN1" s="45"/>
      <c r="BO1" s="45"/>
      <c r="BP1" s="45"/>
      <c r="BQ1" s="45"/>
      <c r="BR1" s="45"/>
      <c r="BS1" s="45"/>
      <c r="BT1" s="45"/>
      <c r="BU1" s="45"/>
      <c r="BV1" s="45"/>
      <c r="BW1" s="46"/>
      <c r="BX1" s="45"/>
      <c r="BY1" s="45"/>
      <c r="BZ1" s="45"/>
      <c r="CA1" s="45"/>
    </row>
    <row r="2" spans="1:84" ht="13.95" customHeight="1" x14ac:dyDescent="0.3">
      <c r="A2" s="45"/>
      <c r="B2" s="137"/>
      <c r="C2" s="460" t="s">
        <v>88</v>
      </c>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461"/>
      <c r="BS2" s="461"/>
      <c r="BT2" s="461"/>
      <c r="BU2" s="461"/>
      <c r="BV2" s="461"/>
      <c r="BW2" s="461"/>
      <c r="BX2" s="461"/>
      <c r="BY2" s="462"/>
      <c r="BZ2" s="137"/>
      <c r="CA2" s="45"/>
    </row>
    <row r="3" spans="1:84" ht="13.95" customHeight="1" x14ac:dyDescent="0.3">
      <c r="A3" s="45"/>
      <c r="B3" s="137"/>
      <c r="C3" s="463"/>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5"/>
      <c r="BZ3" s="137"/>
      <c r="CA3" s="45"/>
    </row>
    <row r="4" spans="1:84" ht="13.95" customHeight="1" x14ac:dyDescent="0.3">
      <c r="A4" s="45"/>
      <c r="B4" s="138"/>
      <c r="C4" s="466" t="str">
        <f>+IF(AN10="","Format - vul eerst een naam in grijze cel achter NAAM in",AN10)</f>
        <v>Format - vul eerst een naam in grijze cel achter NAAM in</v>
      </c>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8"/>
      <c r="BZ4" s="138"/>
      <c r="CA4" s="45"/>
    </row>
    <row r="5" spans="1:84" ht="13.95" customHeight="1" x14ac:dyDescent="0.3">
      <c r="A5" s="138"/>
      <c r="B5" s="138"/>
      <c r="C5" s="469"/>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1"/>
      <c r="BZ5" s="138"/>
      <c r="CA5" s="45"/>
    </row>
    <row r="6" spans="1:84" ht="13.95" customHeight="1" x14ac:dyDescent="0.3">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6"/>
      <c r="AJ6" s="46"/>
      <c r="AK6" s="46"/>
      <c r="AL6" s="46"/>
      <c r="AM6" s="46"/>
      <c r="AN6" s="46"/>
      <c r="AO6" s="46"/>
      <c r="AP6" s="46"/>
      <c r="AQ6" s="46"/>
      <c r="AR6" s="46"/>
      <c r="AS6" s="48"/>
      <c r="AT6" s="48"/>
      <c r="AU6" s="48"/>
      <c r="AV6" s="48"/>
      <c r="AW6" s="48"/>
      <c r="AX6" s="46"/>
      <c r="AY6" s="45"/>
      <c r="AZ6" s="45"/>
      <c r="BA6" s="45"/>
      <c r="BB6" s="45"/>
      <c r="BC6" s="49"/>
      <c r="BD6" s="45"/>
      <c r="BE6" s="45"/>
      <c r="BF6" s="45"/>
      <c r="BG6" s="45"/>
      <c r="BH6" s="45"/>
      <c r="BI6" s="45"/>
      <c r="BJ6" s="45"/>
      <c r="BK6" s="45"/>
      <c r="BL6" s="45"/>
      <c r="BM6" s="46"/>
      <c r="BN6" s="45"/>
      <c r="BO6" s="45"/>
      <c r="BP6" s="45"/>
      <c r="BQ6" s="45"/>
      <c r="BR6" s="45"/>
      <c r="BS6" s="45"/>
      <c r="BT6" s="45"/>
      <c r="BU6" s="45"/>
      <c r="BV6" s="45"/>
      <c r="BW6" s="46"/>
      <c r="BX6" s="45"/>
      <c r="BY6" s="45"/>
      <c r="BZ6" s="45"/>
      <c r="CA6" s="45"/>
    </row>
    <row r="7" spans="1:84" ht="13.95" customHeight="1" x14ac:dyDescent="0.3">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6"/>
      <c r="AJ7" s="46"/>
      <c r="AK7" s="46"/>
      <c r="AL7" s="46"/>
      <c r="AM7" s="46"/>
      <c r="AN7" s="46"/>
      <c r="AO7" s="46"/>
      <c r="AP7" s="46"/>
      <c r="AQ7" s="46"/>
      <c r="AR7" s="46"/>
      <c r="AS7" s="48"/>
      <c r="AT7" s="48"/>
      <c r="AU7" s="48"/>
      <c r="AV7" s="48"/>
      <c r="AW7" s="48"/>
      <c r="AX7" s="46"/>
      <c r="AY7" s="45"/>
      <c r="AZ7" s="45"/>
      <c r="BA7" s="45"/>
      <c r="BB7" s="45"/>
      <c r="BC7" s="49"/>
      <c r="BD7" s="45"/>
      <c r="BE7" s="45"/>
      <c r="BF7" s="45"/>
      <c r="BG7" s="45"/>
      <c r="BH7" s="45"/>
      <c r="BI7" s="45"/>
      <c r="BJ7" s="45"/>
      <c r="BK7" s="45"/>
      <c r="BL7" s="45"/>
      <c r="BM7" s="46"/>
      <c r="BN7" s="45"/>
      <c r="BO7" s="45"/>
      <c r="BP7" s="45"/>
      <c r="BQ7" s="45"/>
      <c r="BR7" s="45"/>
      <c r="BS7" s="45"/>
      <c r="BT7" s="45"/>
      <c r="BU7" s="45"/>
      <c r="BV7" s="45"/>
      <c r="BW7" s="46"/>
      <c r="BX7" s="45"/>
      <c r="BY7" s="45"/>
      <c r="BZ7" s="45"/>
      <c r="CA7" s="45"/>
      <c r="CB7" s="244"/>
      <c r="CC7" s="244"/>
      <c r="CD7" s="244"/>
      <c r="CE7" s="244"/>
      <c r="CF7" s="244"/>
    </row>
    <row r="8" spans="1:84" ht="13.95" customHeight="1" x14ac:dyDescent="0.3">
      <c r="A8" s="47"/>
      <c r="B8" s="47"/>
      <c r="BZ8" s="45"/>
      <c r="CA8" s="45"/>
      <c r="CB8" s="244"/>
      <c r="CC8" s="244"/>
      <c r="CD8" s="244"/>
      <c r="CE8" s="244"/>
      <c r="CF8" s="244"/>
    </row>
    <row r="9" spans="1:84" ht="13.95" customHeight="1" x14ac:dyDescent="0.3">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6"/>
      <c r="AJ9" s="46"/>
      <c r="AK9" s="46"/>
      <c r="AL9" s="46"/>
      <c r="AM9" s="46"/>
      <c r="AN9" s="46"/>
      <c r="AO9" s="46"/>
      <c r="AP9" s="46"/>
      <c r="AQ9" s="46"/>
      <c r="AR9" s="46"/>
      <c r="AS9" s="48"/>
      <c r="AT9" s="48"/>
      <c r="AU9" s="48"/>
      <c r="AV9" s="48"/>
      <c r="AW9" s="48"/>
      <c r="AX9" s="46"/>
      <c r="AY9" s="45"/>
      <c r="AZ9" s="45"/>
      <c r="BA9" s="45"/>
      <c r="BB9" s="45"/>
      <c r="BC9" s="49"/>
      <c r="BD9" s="45"/>
      <c r="BE9" s="45"/>
      <c r="BF9" s="45"/>
      <c r="BG9" s="45"/>
      <c r="BH9" s="45"/>
      <c r="BI9" s="45"/>
      <c r="BJ9" s="45"/>
      <c r="BK9" s="45"/>
      <c r="BL9" s="45"/>
      <c r="BM9" s="46"/>
      <c r="BN9" s="45"/>
      <c r="BO9" s="45"/>
      <c r="BP9" s="45"/>
      <c r="BQ9" s="45"/>
      <c r="BR9" s="45"/>
      <c r="BS9" s="45"/>
      <c r="BT9" s="45"/>
      <c r="BU9" s="45"/>
      <c r="BV9" s="45"/>
      <c r="BW9" s="46"/>
      <c r="BX9" s="45"/>
      <c r="BY9" s="45"/>
      <c r="BZ9" s="45"/>
      <c r="CA9" s="45"/>
      <c r="CB9" s="244"/>
      <c r="CC9" s="244"/>
      <c r="CD9" s="244"/>
      <c r="CE9" s="244"/>
      <c r="CF9" s="244"/>
    </row>
    <row r="10" spans="1:84" ht="13.95" customHeight="1" x14ac:dyDescent="0.3">
      <c r="A10" s="47"/>
      <c r="B10" s="47"/>
      <c r="C10" s="47"/>
      <c r="D10" s="47"/>
      <c r="E10" s="47"/>
      <c r="F10" s="47"/>
      <c r="G10" s="47"/>
      <c r="H10" s="47"/>
      <c r="I10" s="47"/>
      <c r="J10" s="47"/>
      <c r="K10" s="47"/>
      <c r="L10" s="47"/>
      <c r="M10" s="47"/>
      <c r="N10" s="47"/>
      <c r="O10" s="47"/>
      <c r="P10" s="47"/>
      <c r="Q10" s="47"/>
      <c r="R10" s="47"/>
      <c r="S10" s="248" t="s">
        <v>86</v>
      </c>
      <c r="T10" s="480" t="s">
        <v>87</v>
      </c>
      <c r="U10" s="481"/>
      <c r="V10" s="481"/>
      <c r="W10" s="481"/>
      <c r="X10" s="481"/>
      <c r="Y10" s="481"/>
      <c r="Z10" s="481"/>
      <c r="AA10" s="481"/>
      <c r="AB10" s="481"/>
      <c r="AC10" s="481"/>
      <c r="AD10" s="481"/>
      <c r="AE10" s="481"/>
      <c r="AF10" s="481"/>
      <c r="AG10" s="481"/>
      <c r="AH10" s="482"/>
      <c r="AI10" s="46"/>
      <c r="AJ10" s="46"/>
      <c r="AK10" s="46"/>
      <c r="AL10" s="46"/>
      <c r="AM10" s="46"/>
      <c r="AN10" s="483"/>
      <c r="AO10" s="484"/>
      <c r="AP10" s="484"/>
      <c r="AQ10" s="484"/>
      <c r="AR10" s="484"/>
      <c r="AS10" s="484"/>
      <c r="AT10" s="484"/>
      <c r="AU10" s="484"/>
      <c r="AV10" s="484"/>
      <c r="AW10" s="484"/>
      <c r="AX10" s="484"/>
      <c r="AY10" s="484"/>
      <c r="AZ10" s="484"/>
      <c r="BA10" s="484"/>
      <c r="BB10" s="484"/>
      <c r="BC10" s="484"/>
      <c r="BD10" s="484"/>
      <c r="BE10" s="484"/>
      <c r="BF10" s="484"/>
      <c r="BG10" s="484"/>
      <c r="BH10" s="485"/>
      <c r="BI10" s="45"/>
      <c r="BJ10" s="45"/>
      <c r="BK10" s="45"/>
      <c r="BL10" s="45"/>
      <c r="BM10" s="46"/>
      <c r="BN10" s="45"/>
      <c r="BO10" s="45"/>
      <c r="BP10" s="45"/>
      <c r="BQ10" s="45"/>
      <c r="BR10" s="45"/>
      <c r="BS10" s="45"/>
      <c r="BT10" s="45"/>
      <c r="BU10" s="45"/>
      <c r="BV10" s="45"/>
      <c r="BW10" s="46"/>
      <c r="BX10" s="45"/>
      <c r="BY10" s="45"/>
      <c r="BZ10" s="45"/>
      <c r="CA10" s="45"/>
      <c r="CB10" s="244"/>
      <c r="CC10" s="244"/>
      <c r="CD10" s="244"/>
      <c r="CE10" s="244"/>
      <c r="CF10" s="244"/>
    </row>
    <row r="11" spans="1:84" ht="13.95" customHeight="1" x14ac:dyDescent="0.3">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6"/>
      <c r="AJ11" s="46"/>
      <c r="AK11" s="46"/>
      <c r="AL11" s="46"/>
      <c r="AM11" s="46"/>
      <c r="AN11" s="46"/>
      <c r="AO11" s="46"/>
      <c r="AP11" s="46"/>
      <c r="AQ11" s="46"/>
      <c r="AR11" s="46"/>
      <c r="AS11" s="48"/>
      <c r="AT11" s="48"/>
      <c r="AU11" s="48"/>
      <c r="AV11" s="48"/>
      <c r="AW11" s="48"/>
      <c r="AX11" s="46"/>
      <c r="AY11" s="45"/>
      <c r="AZ11" s="45"/>
      <c r="BA11" s="45"/>
      <c r="BB11" s="45"/>
      <c r="BC11" s="49"/>
      <c r="BD11" s="45"/>
      <c r="BE11" s="45"/>
      <c r="BF11" s="45"/>
      <c r="BG11" s="45"/>
      <c r="BH11" s="45"/>
      <c r="BI11" s="45"/>
      <c r="BJ11" s="45"/>
      <c r="BK11" s="45"/>
      <c r="BL11" s="45"/>
      <c r="BM11" s="46"/>
      <c r="BN11" s="45"/>
      <c r="BO11" s="45"/>
      <c r="BP11" s="45"/>
      <c r="BQ11" s="45"/>
      <c r="BR11" s="45"/>
      <c r="BS11" s="45"/>
      <c r="BT11" s="45"/>
      <c r="BU11" s="45"/>
      <c r="BV11" s="45"/>
      <c r="BW11" s="46"/>
      <c r="BX11" s="45"/>
      <c r="BY11" s="45"/>
      <c r="BZ11" s="45"/>
      <c r="CA11" s="45"/>
      <c r="CB11" s="244"/>
      <c r="CC11" s="244"/>
      <c r="CD11" s="244"/>
      <c r="CE11" s="244"/>
      <c r="CF11" s="244"/>
    </row>
    <row r="12" spans="1:84" ht="13.95" customHeight="1" x14ac:dyDescent="0.3">
      <c r="A12" s="47"/>
      <c r="B12" s="47"/>
      <c r="C12" s="420" t="str">
        <f>+IF($C$27="",IF($AN$10="","",IF($C$18="","START MET DE BESCHRIJVING VAN UW PERSOONLIJKE SITUATIE IN ONDERSTAAND GRIJZE BLOK", "")),"")</f>
        <v/>
      </c>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5"/>
      <c r="CA12" s="45"/>
    </row>
    <row r="13" spans="1:84" s="183" customFormat="1" ht="13.95" customHeight="1" x14ac:dyDescent="0.3">
      <c r="A13" s="180"/>
      <c r="B13" s="180"/>
      <c r="C13" s="419" t="str">
        <f>+IF($C$27="",IF($AN$10="","",IF($C$18="","(Als voorbeeld: zie bestand 'Persoonlijk Schoonmaakrooster - Webversie 2019 - Web voorbeeld')", "")),"")</f>
        <v/>
      </c>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181"/>
      <c r="CA13" s="181"/>
      <c r="CB13" s="182"/>
      <c r="CC13" s="182"/>
      <c r="CD13" s="182"/>
      <c r="CE13" s="182"/>
      <c r="CF13" s="182"/>
    </row>
    <row r="14" spans="1:84" s="183" customFormat="1" ht="13.95" customHeight="1" x14ac:dyDescent="0.3">
      <c r="A14" s="180"/>
      <c r="B14" s="180"/>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c r="BR14" s="411"/>
      <c r="BS14" s="411"/>
      <c r="BT14" s="411"/>
      <c r="BU14" s="411"/>
      <c r="BV14" s="411"/>
      <c r="BW14" s="411"/>
      <c r="BX14" s="411"/>
      <c r="BY14" s="411"/>
      <c r="BZ14" s="181"/>
      <c r="CA14" s="181"/>
      <c r="CB14" s="182"/>
      <c r="CC14" s="182"/>
      <c r="CD14" s="182"/>
      <c r="CE14" s="182"/>
      <c r="CF14" s="182"/>
    </row>
    <row r="15" spans="1:84" ht="13.95" customHeight="1" x14ac:dyDescent="0.3">
      <c r="A15" s="45"/>
      <c r="B15" s="50"/>
      <c r="C15" s="421" t="s">
        <v>70</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3"/>
      <c r="BZ15" s="45"/>
      <c r="CA15" s="45"/>
    </row>
    <row r="16" spans="1:84" ht="13.95" customHeight="1" x14ac:dyDescent="0.3">
      <c r="A16" s="45"/>
      <c r="B16" s="50"/>
      <c r="C16" s="424"/>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6"/>
      <c r="BZ16" s="45"/>
      <c r="CA16" s="45"/>
      <c r="CB16" s="244"/>
      <c r="CC16" s="244"/>
      <c r="CD16" s="244"/>
      <c r="CE16" s="244"/>
      <c r="CF16" s="244"/>
    </row>
    <row r="17" spans="1:91" ht="3" customHeight="1" x14ac:dyDescent="0.3">
      <c r="A17" s="45"/>
      <c r="B17" s="45"/>
      <c r="C17" s="427"/>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9"/>
      <c r="BZ17" s="45"/>
      <c r="CA17" s="45"/>
    </row>
    <row r="18" spans="1:91" ht="13.95" customHeight="1" x14ac:dyDescent="0.3">
      <c r="A18" s="45"/>
      <c r="B18" s="45"/>
      <c r="C18" s="451"/>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3"/>
      <c r="BZ18" s="45"/>
      <c r="CA18" s="45"/>
      <c r="CM18" s="3">
        <f>+IF(C18="",0,1)</f>
        <v>0</v>
      </c>
    </row>
    <row r="19" spans="1:91" ht="3" customHeight="1" x14ac:dyDescent="0.3">
      <c r="A19" s="45"/>
      <c r="B19" s="45"/>
      <c r="C19" s="454"/>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6"/>
      <c r="BZ19" s="45"/>
      <c r="CA19" s="45"/>
    </row>
    <row r="20" spans="1:91" ht="3" customHeight="1" x14ac:dyDescent="0.3">
      <c r="A20" s="45"/>
      <c r="B20" s="45"/>
      <c r="C20" s="454"/>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6"/>
      <c r="BZ20" s="45"/>
      <c r="CA20" s="45"/>
    </row>
    <row r="21" spans="1:91" ht="13.95" customHeight="1" x14ac:dyDescent="0.3">
      <c r="A21" s="45"/>
      <c r="B21" s="45"/>
      <c r="C21" s="454"/>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6"/>
      <c r="BZ21" s="45"/>
      <c r="CA21" s="45"/>
    </row>
    <row r="22" spans="1:91" ht="3" customHeight="1" x14ac:dyDescent="0.3">
      <c r="A22" s="45"/>
      <c r="B22" s="45"/>
      <c r="C22" s="454"/>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6"/>
      <c r="BZ22" s="45"/>
      <c r="CA22" s="45"/>
    </row>
    <row r="23" spans="1:91" ht="3" customHeight="1" x14ac:dyDescent="0.3">
      <c r="A23" s="45"/>
      <c r="B23" s="45"/>
      <c r="C23" s="454"/>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6"/>
      <c r="BZ23" s="45"/>
      <c r="CA23" s="45"/>
    </row>
    <row r="24" spans="1:91" ht="13.95" customHeight="1" x14ac:dyDescent="0.3">
      <c r="A24" s="45"/>
      <c r="B24" s="45"/>
      <c r="C24" s="454"/>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6"/>
      <c r="BZ24" s="45"/>
      <c r="CA24" s="45"/>
    </row>
    <row r="25" spans="1:91" ht="13.95" customHeight="1" x14ac:dyDescent="0.3">
      <c r="A25" s="45"/>
      <c r="B25" s="45"/>
      <c r="C25" s="454"/>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6"/>
      <c r="BZ25" s="45"/>
      <c r="CA25" s="45"/>
    </row>
    <row r="26" spans="1:91" s="183" customFormat="1" ht="13.95" customHeight="1" x14ac:dyDescent="0.3">
      <c r="A26" s="181"/>
      <c r="B26" s="181"/>
      <c r="C26" s="457"/>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9"/>
      <c r="BZ26" s="181"/>
      <c r="CA26" s="181"/>
      <c r="CB26" s="182"/>
      <c r="CC26" s="182"/>
      <c r="CD26" s="182"/>
      <c r="CE26" s="182"/>
      <c r="CF26" s="182"/>
    </row>
    <row r="27" spans="1:91" s="183" customFormat="1" ht="13.95" customHeight="1" x14ac:dyDescent="0.3">
      <c r="A27" s="181"/>
      <c r="B27" s="181"/>
      <c r="C27" s="420" t="str">
        <f>+IF(AND($AN$10="",$C$18="",COUNTA($AI$39:$BM$48)=0),"",IF(AND($AN$10="",OR(COUNTA($C$18)&gt;0,COUNTA($AI$39:$BM$48)&gt;0)),"U DIENT EERST IN GRIJZE REGEL BOVENAAN EEN NAAM IN TE VULLEN",""))</f>
        <v/>
      </c>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181"/>
      <c r="CA27" s="181"/>
      <c r="CB27" s="182"/>
      <c r="CC27" s="182"/>
      <c r="CD27" s="182"/>
      <c r="CE27" s="182"/>
      <c r="CF27" s="182"/>
    </row>
    <row r="28" spans="1:91" s="183" customFormat="1" ht="13.95" customHeight="1" x14ac:dyDescent="0.3">
      <c r="A28" s="181"/>
      <c r="B28" s="181"/>
      <c r="C28" s="420" t="str">
        <f>+IF(C27="",IF(AND($CM$18=1,COUNTA($AI$39:$BM$48)=0),"VUL VERVOLGENS DE GRIJZE CELLEN IN ONDERSTAANDE TABEL IN (DELEN VAN) UREN IN",""),"")</f>
        <v/>
      </c>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181"/>
      <c r="CA28" s="181"/>
      <c r="CB28" s="182"/>
      <c r="CC28" s="182"/>
      <c r="CD28" s="182"/>
      <c r="CE28" s="182"/>
      <c r="CF28" s="182"/>
    </row>
    <row r="29" spans="1:91" ht="14.4" customHeight="1" x14ac:dyDescent="0.3">
      <c r="A29" s="45"/>
      <c r="B29" s="45"/>
      <c r="BZ29" s="45"/>
      <c r="CA29" s="45"/>
      <c r="CB29" s="220"/>
      <c r="CC29" s="220"/>
      <c r="CD29" s="220"/>
      <c r="CE29" s="220"/>
      <c r="CF29" s="220"/>
      <c r="CG29" s="125"/>
      <c r="CH29" s="125"/>
      <c r="CI29" s="125"/>
      <c r="CJ29" s="125"/>
      <c r="CK29" s="125"/>
      <c r="CL29" s="125"/>
      <c r="CM29" s="125"/>
    </row>
    <row r="30" spans="1:91" x14ac:dyDescent="0.3">
      <c r="A30" s="45"/>
      <c r="B30" s="45"/>
      <c r="BZ30" s="45"/>
      <c r="CA30" s="45"/>
      <c r="CB30" s="220"/>
      <c r="CC30" s="220"/>
      <c r="CD30" s="220"/>
      <c r="CE30" s="220"/>
      <c r="CF30" s="220"/>
      <c r="CG30" s="125"/>
      <c r="CH30" s="125"/>
      <c r="CI30" s="125"/>
      <c r="CJ30" s="125"/>
      <c r="CK30" s="125"/>
      <c r="CL30" s="125"/>
      <c r="CM30" s="125"/>
    </row>
    <row r="31" spans="1:91" ht="13.95" customHeight="1" x14ac:dyDescent="0.3">
      <c r="A31" s="45"/>
      <c r="B31" s="45"/>
      <c r="C31" s="421" t="s">
        <v>13</v>
      </c>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3"/>
      <c r="BZ31" s="45"/>
      <c r="CA31" s="45"/>
      <c r="CB31" s="244"/>
      <c r="CC31" s="244"/>
      <c r="CD31" s="244"/>
      <c r="CE31" s="244"/>
      <c r="CF31" s="244"/>
    </row>
    <row r="32" spans="1:91" ht="13.95" customHeight="1" x14ac:dyDescent="0.3">
      <c r="A32" s="45"/>
      <c r="B32" s="50"/>
      <c r="C32" s="424"/>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6"/>
      <c r="BZ32" s="45"/>
      <c r="CA32" s="45"/>
    </row>
    <row r="33" spans="1:84" ht="3" customHeight="1" x14ac:dyDescent="0.3">
      <c r="A33" s="50"/>
      <c r="B33" s="50"/>
      <c r="C33" s="427"/>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9"/>
      <c r="BZ33" s="45"/>
      <c r="CA33" s="45"/>
    </row>
    <row r="34" spans="1:84" ht="13.95" customHeight="1" x14ac:dyDescent="0.3">
      <c r="A34" s="50"/>
      <c r="B34" s="50"/>
      <c r="C34" s="436" t="s">
        <v>10</v>
      </c>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8"/>
      <c r="AG34" s="445" t="s">
        <v>107</v>
      </c>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7"/>
      <c r="BP34" s="430" t="s">
        <v>108</v>
      </c>
      <c r="BQ34" s="431"/>
      <c r="BR34" s="431"/>
      <c r="BS34" s="431"/>
      <c r="BT34" s="431"/>
      <c r="BU34" s="431"/>
      <c r="BV34" s="431"/>
      <c r="BW34" s="431"/>
      <c r="BX34" s="431"/>
      <c r="BY34" s="432"/>
      <c r="BZ34" s="51"/>
      <c r="CA34" s="45"/>
      <c r="CB34" s="1" t="s">
        <v>8</v>
      </c>
      <c r="CC34" s="1" t="s">
        <v>9</v>
      </c>
      <c r="CD34" s="1" t="s">
        <v>0</v>
      </c>
      <c r="CE34" s="1" t="s">
        <v>1</v>
      </c>
      <c r="CF34" s="1" t="s">
        <v>12</v>
      </c>
    </row>
    <row r="35" spans="1:84" ht="13.95" customHeight="1" x14ac:dyDescent="0.3">
      <c r="A35" s="50"/>
      <c r="B35" s="50"/>
      <c r="C35" s="439"/>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1"/>
      <c r="AG35" s="26"/>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147"/>
      <c r="BH35" s="147"/>
      <c r="BI35" s="147"/>
      <c r="BJ35" s="147"/>
      <c r="BK35" s="147"/>
      <c r="BL35" s="27"/>
      <c r="BM35" s="27"/>
      <c r="BN35" s="27"/>
      <c r="BO35" s="28"/>
      <c r="BP35" s="433"/>
      <c r="BQ35" s="434"/>
      <c r="BR35" s="434"/>
      <c r="BS35" s="434"/>
      <c r="BT35" s="434"/>
      <c r="BU35" s="434"/>
      <c r="BV35" s="434"/>
      <c r="BW35" s="434"/>
      <c r="BX35" s="434"/>
      <c r="BY35" s="435"/>
      <c r="BZ35" s="51"/>
      <c r="CA35" s="45"/>
    </row>
    <row r="36" spans="1:84" ht="13.95" customHeight="1" x14ac:dyDescent="0.3">
      <c r="A36" s="45"/>
      <c r="B36" s="45"/>
      <c r="C36" s="439"/>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1"/>
      <c r="AG36" s="445" t="s">
        <v>2</v>
      </c>
      <c r="AH36" s="446"/>
      <c r="AI36" s="446"/>
      <c r="AJ36" s="446"/>
      <c r="AK36" s="447"/>
      <c r="AL36" s="445" t="s">
        <v>3</v>
      </c>
      <c r="AM36" s="446"/>
      <c r="AN36" s="446"/>
      <c r="AO36" s="446"/>
      <c r="AP36" s="447"/>
      <c r="AQ36" s="445" t="s">
        <v>4</v>
      </c>
      <c r="AR36" s="446"/>
      <c r="AS36" s="446"/>
      <c r="AT36" s="446"/>
      <c r="AU36" s="447"/>
      <c r="AV36" s="445" t="s">
        <v>5</v>
      </c>
      <c r="AW36" s="446"/>
      <c r="AX36" s="446"/>
      <c r="AY36" s="446"/>
      <c r="AZ36" s="447"/>
      <c r="BA36" s="445" t="s">
        <v>6</v>
      </c>
      <c r="BB36" s="446"/>
      <c r="BC36" s="446"/>
      <c r="BD36" s="446"/>
      <c r="BE36" s="447"/>
      <c r="BF36" s="445" t="s">
        <v>7</v>
      </c>
      <c r="BG36" s="446"/>
      <c r="BH36" s="446"/>
      <c r="BI36" s="446"/>
      <c r="BJ36" s="447"/>
      <c r="BK36" s="212"/>
      <c r="BL36" s="212"/>
      <c r="BM36" s="146" t="s">
        <v>73</v>
      </c>
      <c r="BN36" s="212"/>
      <c r="BO36" s="213"/>
      <c r="BP36" s="433"/>
      <c r="BQ36" s="434"/>
      <c r="BR36" s="434"/>
      <c r="BS36" s="434"/>
      <c r="BT36" s="434"/>
      <c r="BU36" s="434"/>
      <c r="BV36" s="434"/>
      <c r="BW36" s="434"/>
      <c r="BX36" s="434"/>
      <c r="BY36" s="435"/>
      <c r="BZ36" s="51"/>
      <c r="CA36" s="45"/>
    </row>
    <row r="37" spans="1:84" ht="13.95" customHeight="1" x14ac:dyDescent="0.3">
      <c r="A37" s="45"/>
      <c r="B37" s="45"/>
      <c r="C37" s="442"/>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4"/>
      <c r="AG37" s="448"/>
      <c r="AH37" s="449"/>
      <c r="AI37" s="449"/>
      <c r="AJ37" s="449"/>
      <c r="AK37" s="450"/>
      <c r="AL37" s="448"/>
      <c r="AM37" s="449"/>
      <c r="AN37" s="449"/>
      <c r="AO37" s="449"/>
      <c r="AP37" s="450"/>
      <c r="AQ37" s="448"/>
      <c r="AR37" s="449"/>
      <c r="AS37" s="449"/>
      <c r="AT37" s="449"/>
      <c r="AU37" s="450"/>
      <c r="AV37" s="448"/>
      <c r="AW37" s="449"/>
      <c r="AX37" s="449"/>
      <c r="AY37" s="449"/>
      <c r="AZ37" s="450"/>
      <c r="BA37" s="448"/>
      <c r="BB37" s="449"/>
      <c r="BC37" s="449"/>
      <c r="BD37" s="449"/>
      <c r="BE37" s="450"/>
      <c r="BF37" s="448"/>
      <c r="BG37" s="449"/>
      <c r="BH37" s="449"/>
      <c r="BI37" s="449"/>
      <c r="BJ37" s="450"/>
      <c r="BK37" s="210"/>
      <c r="BL37" s="210"/>
      <c r="BM37" s="210"/>
      <c r="BN37" s="210"/>
      <c r="BO37" s="211"/>
      <c r="BP37" s="433"/>
      <c r="BQ37" s="434"/>
      <c r="BR37" s="434"/>
      <c r="BS37" s="434"/>
      <c r="BT37" s="434"/>
      <c r="BU37" s="434"/>
      <c r="BV37" s="434"/>
      <c r="BW37" s="434"/>
      <c r="BX37" s="434"/>
      <c r="BY37" s="435"/>
      <c r="BZ37" s="51"/>
      <c r="CA37" s="45"/>
    </row>
    <row r="38" spans="1:84" ht="13.95" customHeight="1" x14ac:dyDescent="0.3">
      <c r="A38" s="45"/>
      <c r="B38" s="45"/>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10"/>
      <c r="AF38" s="10"/>
      <c r="AG38" s="11"/>
      <c r="AH38" s="10"/>
      <c r="AI38" s="12"/>
      <c r="AJ38" s="12"/>
      <c r="AK38" s="12"/>
      <c r="AL38" s="12"/>
      <c r="AM38" s="12"/>
      <c r="AN38" s="12"/>
      <c r="AO38" s="12"/>
      <c r="AP38" s="12"/>
      <c r="AQ38" s="12"/>
      <c r="AR38" s="12"/>
      <c r="AS38" s="12"/>
      <c r="AT38" s="12"/>
      <c r="AU38" s="12"/>
      <c r="AV38" s="12"/>
      <c r="AW38" s="12"/>
      <c r="AX38" s="12"/>
      <c r="AY38" s="10"/>
      <c r="AZ38" s="10"/>
      <c r="BA38" s="10"/>
      <c r="BB38" s="13"/>
      <c r="BC38" s="13"/>
      <c r="BD38" s="13"/>
      <c r="BE38" s="13"/>
      <c r="BF38" s="13"/>
      <c r="BG38" s="13"/>
      <c r="BH38" s="13"/>
      <c r="BI38" s="13"/>
      <c r="BJ38" s="13"/>
      <c r="BK38" s="13"/>
      <c r="BL38" s="10"/>
      <c r="BM38" s="12"/>
      <c r="BN38" s="10"/>
      <c r="BO38" s="10"/>
      <c r="BP38" s="11"/>
      <c r="BQ38" s="10"/>
      <c r="BR38" s="10"/>
      <c r="BS38" s="10"/>
      <c r="BT38" s="10"/>
      <c r="BU38" s="10"/>
      <c r="BV38" s="10"/>
      <c r="BW38" s="12"/>
      <c r="BX38" s="10"/>
      <c r="BY38" s="14"/>
      <c r="BZ38" s="45"/>
      <c r="CA38" s="45"/>
    </row>
    <row r="39" spans="1:84" ht="13.95" customHeight="1" x14ac:dyDescent="0.3">
      <c r="A39" s="45"/>
      <c r="B39" s="45"/>
      <c r="C39" s="74" t="s">
        <v>8</v>
      </c>
      <c r="D39" s="75"/>
      <c r="E39" s="75"/>
      <c r="F39" s="75"/>
      <c r="G39" s="75"/>
      <c r="H39" s="75"/>
      <c r="I39" s="75"/>
      <c r="J39" s="75"/>
      <c r="K39" s="75"/>
      <c r="L39" s="75"/>
      <c r="M39" s="75"/>
      <c r="N39" s="18"/>
      <c r="O39" s="18"/>
      <c r="P39" s="18"/>
      <c r="Q39" s="18"/>
      <c r="R39" s="18"/>
      <c r="S39" s="18"/>
      <c r="T39" s="18"/>
      <c r="U39" s="18"/>
      <c r="V39" s="18"/>
      <c r="W39" s="18"/>
      <c r="X39" s="18"/>
      <c r="Y39" s="18"/>
      <c r="Z39" s="18"/>
      <c r="AA39" s="18"/>
      <c r="AB39" s="76"/>
      <c r="AC39" s="18"/>
      <c r="AD39" s="18"/>
      <c r="AE39" s="5"/>
      <c r="AF39" s="5"/>
      <c r="AG39" s="16"/>
      <c r="AH39" s="5"/>
      <c r="AI39" s="65"/>
      <c r="AJ39" s="6"/>
      <c r="AK39" s="6"/>
      <c r="AL39" s="6"/>
      <c r="AM39" s="6"/>
      <c r="AN39" s="65"/>
      <c r="AO39" s="6"/>
      <c r="AP39" s="6"/>
      <c r="AQ39" s="6"/>
      <c r="AR39" s="6"/>
      <c r="AS39" s="65"/>
      <c r="AT39" s="6"/>
      <c r="AU39" s="6"/>
      <c r="AV39" s="6"/>
      <c r="AW39" s="6"/>
      <c r="AX39" s="65"/>
      <c r="AY39" s="5"/>
      <c r="AZ39" s="5"/>
      <c r="BA39" s="5"/>
      <c r="BB39" s="5"/>
      <c r="BC39" s="65"/>
      <c r="BD39" s="5"/>
      <c r="BE39" s="5"/>
      <c r="BF39" s="5"/>
      <c r="BG39" s="5"/>
      <c r="BH39" s="65"/>
      <c r="BI39" s="5"/>
      <c r="BJ39" s="5"/>
      <c r="BK39" s="5"/>
      <c r="BL39" s="5"/>
      <c r="BM39" s="65"/>
      <c r="BN39" s="5"/>
      <c r="BO39" s="5"/>
      <c r="BP39" s="16"/>
      <c r="BQ39" s="18">
        <f>SUM(AI39:BM39)</f>
        <v>0</v>
      </c>
      <c r="BR39" s="477">
        <f>52*SUM(AI39:BM39)/12</f>
        <v>0</v>
      </c>
      <c r="BS39" s="478"/>
      <c r="BT39" s="478"/>
      <c r="BU39" s="478"/>
      <c r="BV39" s="478"/>
      <c r="BW39" s="479"/>
      <c r="BX39" s="18"/>
      <c r="BY39" s="19"/>
      <c r="BZ39" s="52"/>
      <c r="CA39" s="45"/>
    </row>
    <row r="40" spans="1:84" ht="3" customHeight="1" x14ac:dyDescent="0.3">
      <c r="A40" s="45"/>
      <c r="B40" s="45"/>
      <c r="C40" s="15"/>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5"/>
      <c r="AF40" s="5"/>
      <c r="AG40" s="16"/>
      <c r="AH40" s="5"/>
      <c r="AI40" s="6"/>
      <c r="AJ40" s="6"/>
      <c r="AK40" s="6"/>
      <c r="AL40" s="6"/>
      <c r="AM40" s="6"/>
      <c r="AN40" s="6"/>
      <c r="AO40" s="6"/>
      <c r="AP40" s="6"/>
      <c r="AQ40" s="6"/>
      <c r="AR40" s="6"/>
      <c r="AS40" s="6"/>
      <c r="AT40" s="6"/>
      <c r="AU40" s="6"/>
      <c r="AV40" s="6"/>
      <c r="AW40" s="6"/>
      <c r="AX40" s="6"/>
      <c r="AY40" s="5"/>
      <c r="AZ40" s="5"/>
      <c r="BA40" s="5"/>
      <c r="BB40" s="5"/>
      <c r="BC40" s="6"/>
      <c r="BD40" s="5"/>
      <c r="BE40" s="5"/>
      <c r="BF40" s="5"/>
      <c r="BG40" s="5"/>
      <c r="BH40" s="6"/>
      <c r="BI40" s="5"/>
      <c r="BJ40" s="5"/>
      <c r="BK40" s="5"/>
      <c r="BL40" s="5"/>
      <c r="BM40" s="6"/>
      <c r="BN40" s="5"/>
      <c r="BO40" s="5"/>
      <c r="BP40" s="16"/>
      <c r="BQ40" s="5"/>
      <c r="BR40" s="77"/>
      <c r="BS40" s="77"/>
      <c r="BT40" s="77"/>
      <c r="BU40" s="77"/>
      <c r="BV40" s="77"/>
      <c r="BW40" s="78"/>
      <c r="BX40" s="5"/>
      <c r="BY40" s="17"/>
      <c r="BZ40" s="45"/>
      <c r="CA40" s="45"/>
    </row>
    <row r="41" spans="1:84" ht="3" customHeight="1" x14ac:dyDescent="0.3">
      <c r="A41" s="45"/>
      <c r="B41" s="45"/>
      <c r="C41" s="15"/>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5"/>
      <c r="AF41" s="5"/>
      <c r="AG41" s="16"/>
      <c r="AH41" s="5"/>
      <c r="AI41" s="6"/>
      <c r="AJ41" s="6"/>
      <c r="AK41" s="6"/>
      <c r="AL41" s="6"/>
      <c r="AM41" s="6"/>
      <c r="AN41" s="6"/>
      <c r="AO41" s="6"/>
      <c r="AP41" s="6"/>
      <c r="AQ41" s="6"/>
      <c r="AR41" s="6"/>
      <c r="AS41" s="6"/>
      <c r="AT41" s="6"/>
      <c r="AU41" s="6"/>
      <c r="AV41" s="6"/>
      <c r="AW41" s="6"/>
      <c r="AX41" s="6"/>
      <c r="AY41" s="5"/>
      <c r="AZ41" s="5"/>
      <c r="BA41" s="5"/>
      <c r="BB41" s="5"/>
      <c r="BC41" s="6"/>
      <c r="BD41" s="5"/>
      <c r="BE41" s="5"/>
      <c r="BF41" s="5"/>
      <c r="BG41" s="5"/>
      <c r="BH41" s="6"/>
      <c r="BI41" s="5"/>
      <c r="BJ41" s="5"/>
      <c r="BK41" s="5"/>
      <c r="BL41" s="5"/>
      <c r="BM41" s="6"/>
      <c r="BN41" s="5"/>
      <c r="BO41" s="5"/>
      <c r="BP41" s="16"/>
      <c r="BQ41" s="5"/>
      <c r="BR41" s="77"/>
      <c r="BS41" s="77"/>
      <c r="BT41" s="77"/>
      <c r="BU41" s="77"/>
      <c r="BV41" s="77"/>
      <c r="BW41" s="78"/>
      <c r="BX41" s="5"/>
      <c r="BY41" s="17"/>
      <c r="BZ41" s="45"/>
      <c r="CA41" s="45"/>
    </row>
    <row r="42" spans="1:84" ht="13.95" customHeight="1" x14ac:dyDescent="0.3">
      <c r="A42" s="45"/>
      <c r="B42" s="45"/>
      <c r="C42" s="74" t="s">
        <v>93</v>
      </c>
      <c r="D42" s="75"/>
      <c r="E42" s="75"/>
      <c r="F42" s="75"/>
      <c r="G42" s="75"/>
      <c r="H42" s="75"/>
      <c r="I42" s="75"/>
      <c r="J42" s="75"/>
      <c r="K42" s="75"/>
      <c r="L42" s="75"/>
      <c r="M42" s="75"/>
      <c r="N42" s="18"/>
      <c r="O42" s="18"/>
      <c r="P42" s="18"/>
      <c r="Q42" s="18"/>
      <c r="R42" s="18"/>
      <c r="S42" s="18"/>
      <c r="T42" s="18"/>
      <c r="U42" s="18"/>
      <c r="V42" s="18"/>
      <c r="W42" s="18"/>
      <c r="X42" s="18"/>
      <c r="Y42" s="18"/>
      <c r="Z42" s="18"/>
      <c r="AA42" s="18"/>
      <c r="AB42" s="76"/>
      <c r="AC42" s="18"/>
      <c r="AD42" s="18"/>
      <c r="AE42" s="5"/>
      <c r="AF42" s="5"/>
      <c r="AG42" s="16"/>
      <c r="AH42" s="5"/>
      <c r="AI42" s="65"/>
      <c r="AJ42" s="6"/>
      <c r="AK42" s="6"/>
      <c r="AL42" s="6"/>
      <c r="AM42" s="6"/>
      <c r="AN42" s="65"/>
      <c r="AO42" s="6"/>
      <c r="AP42" s="6"/>
      <c r="AQ42" s="6"/>
      <c r="AR42" s="6"/>
      <c r="AS42" s="65"/>
      <c r="AT42" s="6"/>
      <c r="AU42" s="6"/>
      <c r="AV42" s="6"/>
      <c r="AW42" s="6"/>
      <c r="AX42" s="65"/>
      <c r="AY42" s="5"/>
      <c r="AZ42" s="5"/>
      <c r="BA42" s="5"/>
      <c r="BB42" s="5"/>
      <c r="BC42" s="65"/>
      <c r="BD42" s="5"/>
      <c r="BE42" s="5"/>
      <c r="BF42" s="5"/>
      <c r="BG42" s="5"/>
      <c r="BH42" s="65"/>
      <c r="BI42" s="5"/>
      <c r="BJ42" s="5"/>
      <c r="BK42" s="5"/>
      <c r="BL42" s="5"/>
      <c r="BM42" s="65"/>
      <c r="BN42" s="5"/>
      <c r="BO42" s="5"/>
      <c r="BP42" s="16"/>
      <c r="BQ42" s="18">
        <f>SUM(AI42:BM42)</f>
        <v>0</v>
      </c>
      <c r="BR42" s="477">
        <f>52*SUM(AI42:BM42)/12</f>
        <v>0</v>
      </c>
      <c r="BS42" s="478"/>
      <c r="BT42" s="478"/>
      <c r="BU42" s="478"/>
      <c r="BV42" s="478"/>
      <c r="BW42" s="479"/>
      <c r="BX42" s="18"/>
      <c r="BY42" s="19"/>
      <c r="BZ42" s="52"/>
      <c r="CA42" s="45"/>
    </row>
    <row r="43" spans="1:84" ht="3" customHeight="1" x14ac:dyDescent="0.3">
      <c r="A43" s="45"/>
      <c r="B43" s="45"/>
      <c r="C43" s="15"/>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5"/>
      <c r="AF43" s="5"/>
      <c r="AG43" s="16"/>
      <c r="AH43" s="5"/>
      <c r="AI43" s="6"/>
      <c r="AJ43" s="6"/>
      <c r="AK43" s="6"/>
      <c r="AL43" s="6"/>
      <c r="AM43" s="6"/>
      <c r="AN43" s="6"/>
      <c r="AO43" s="6"/>
      <c r="AP43" s="6"/>
      <c r="AQ43" s="6"/>
      <c r="AR43" s="6"/>
      <c r="AS43" s="6"/>
      <c r="AT43" s="6"/>
      <c r="AU43" s="6"/>
      <c r="AV43" s="6"/>
      <c r="AW43" s="6"/>
      <c r="AX43" s="6"/>
      <c r="AY43" s="5"/>
      <c r="AZ43" s="5"/>
      <c r="BA43" s="5"/>
      <c r="BB43" s="5"/>
      <c r="BC43" s="6"/>
      <c r="BD43" s="5"/>
      <c r="BE43" s="5"/>
      <c r="BF43" s="5"/>
      <c r="BG43" s="5"/>
      <c r="BH43" s="6"/>
      <c r="BI43" s="5"/>
      <c r="BJ43" s="5"/>
      <c r="BK43" s="5"/>
      <c r="BL43" s="5"/>
      <c r="BM43" s="6"/>
      <c r="BN43" s="5"/>
      <c r="BO43" s="5"/>
      <c r="BP43" s="16"/>
      <c r="BQ43" s="5"/>
      <c r="BR43" s="77"/>
      <c r="BS43" s="77"/>
      <c r="BT43" s="77"/>
      <c r="BU43" s="77"/>
      <c r="BV43" s="77"/>
      <c r="BW43" s="78"/>
      <c r="BX43" s="5"/>
      <c r="BY43" s="17"/>
      <c r="BZ43" s="45"/>
      <c r="CA43" s="45"/>
    </row>
    <row r="44" spans="1:84" ht="3" customHeight="1" x14ac:dyDescent="0.3">
      <c r="A44" s="45"/>
      <c r="B44" s="45"/>
      <c r="C44" s="15"/>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5"/>
      <c r="AF44" s="5"/>
      <c r="AG44" s="16"/>
      <c r="AH44" s="5"/>
      <c r="AI44" s="6"/>
      <c r="AJ44" s="6"/>
      <c r="AK44" s="6"/>
      <c r="AL44" s="6"/>
      <c r="AM44" s="6"/>
      <c r="AN44" s="6"/>
      <c r="AO44" s="6"/>
      <c r="AP44" s="6"/>
      <c r="AQ44" s="6"/>
      <c r="AR44" s="6"/>
      <c r="AS44" s="6"/>
      <c r="AT44" s="6"/>
      <c r="AU44" s="6"/>
      <c r="AV44" s="6"/>
      <c r="AW44" s="6"/>
      <c r="AX44" s="6"/>
      <c r="AY44" s="5"/>
      <c r="AZ44" s="5"/>
      <c r="BA44" s="5"/>
      <c r="BB44" s="5"/>
      <c r="BC44" s="6"/>
      <c r="BD44" s="5"/>
      <c r="BE44" s="5"/>
      <c r="BF44" s="5"/>
      <c r="BG44" s="5"/>
      <c r="BH44" s="6"/>
      <c r="BI44" s="5"/>
      <c r="BJ44" s="5"/>
      <c r="BK44" s="5"/>
      <c r="BL44" s="5"/>
      <c r="BM44" s="6"/>
      <c r="BN44" s="5"/>
      <c r="BO44" s="5"/>
      <c r="BP44" s="16"/>
      <c r="BQ44" s="5"/>
      <c r="BR44" s="77"/>
      <c r="BS44" s="77"/>
      <c r="BT44" s="77"/>
      <c r="BU44" s="77"/>
      <c r="BV44" s="77"/>
      <c r="BW44" s="78"/>
      <c r="BX44" s="5"/>
      <c r="BY44" s="17"/>
      <c r="BZ44" s="45"/>
      <c r="CA44" s="45"/>
    </row>
    <row r="45" spans="1:84" ht="13.95" customHeight="1" x14ac:dyDescent="0.3">
      <c r="A45" s="45"/>
      <c r="B45" s="45"/>
      <c r="C45" s="74" t="s">
        <v>94</v>
      </c>
      <c r="D45" s="75"/>
      <c r="E45" s="75"/>
      <c r="F45" s="75"/>
      <c r="G45" s="75"/>
      <c r="H45" s="75"/>
      <c r="I45" s="75"/>
      <c r="J45" s="75"/>
      <c r="K45" s="75"/>
      <c r="L45" s="75"/>
      <c r="M45" s="75"/>
      <c r="N45" s="18"/>
      <c r="O45" s="18"/>
      <c r="P45" s="18"/>
      <c r="Q45" s="18"/>
      <c r="R45" s="18"/>
      <c r="S45" s="18"/>
      <c r="T45" s="18"/>
      <c r="U45" s="18"/>
      <c r="V45" s="18"/>
      <c r="W45" s="18"/>
      <c r="X45" s="18"/>
      <c r="Y45" s="18"/>
      <c r="Z45" s="18"/>
      <c r="AA45" s="18"/>
      <c r="AB45" s="76"/>
      <c r="AC45" s="18"/>
      <c r="AD45" s="18"/>
      <c r="AE45" s="5"/>
      <c r="AF45" s="5"/>
      <c r="AG45" s="16"/>
      <c r="AH45" s="5"/>
      <c r="AI45" s="65"/>
      <c r="AJ45" s="6"/>
      <c r="AK45" s="6"/>
      <c r="AL45" s="6"/>
      <c r="AM45" s="6"/>
      <c r="AN45" s="65"/>
      <c r="AO45" s="6"/>
      <c r="AP45" s="6"/>
      <c r="AQ45" s="6"/>
      <c r="AR45" s="6"/>
      <c r="AS45" s="65"/>
      <c r="AT45" s="6"/>
      <c r="AU45" s="6"/>
      <c r="AV45" s="6"/>
      <c r="AW45" s="6"/>
      <c r="AX45" s="65"/>
      <c r="AY45" s="5"/>
      <c r="AZ45" s="5"/>
      <c r="BA45" s="5"/>
      <c r="BB45" s="5"/>
      <c r="BC45" s="65"/>
      <c r="BD45" s="5"/>
      <c r="BE45" s="5"/>
      <c r="BF45" s="5"/>
      <c r="BG45" s="5"/>
      <c r="BH45" s="65"/>
      <c r="BI45" s="5"/>
      <c r="BJ45" s="5"/>
      <c r="BK45" s="5"/>
      <c r="BL45" s="5"/>
      <c r="BM45" s="65"/>
      <c r="BN45" s="5"/>
      <c r="BO45" s="5"/>
      <c r="BP45" s="16"/>
      <c r="BQ45" s="18">
        <f>SUM(AI45:BM45)</f>
        <v>0</v>
      </c>
      <c r="BR45" s="477">
        <f>52*SUM(AI45:BM45)/12</f>
        <v>0</v>
      </c>
      <c r="BS45" s="478"/>
      <c r="BT45" s="478"/>
      <c r="BU45" s="478"/>
      <c r="BV45" s="478"/>
      <c r="BW45" s="479"/>
      <c r="BX45" s="18"/>
      <c r="BY45" s="19"/>
      <c r="BZ45" s="52"/>
      <c r="CA45" s="45"/>
    </row>
    <row r="46" spans="1:84" ht="3" customHeight="1" x14ac:dyDescent="0.3">
      <c r="A46" s="45"/>
      <c r="B46" s="45"/>
      <c r="C46" s="15"/>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5"/>
      <c r="AF46" s="5"/>
      <c r="AG46" s="16"/>
      <c r="AH46" s="5"/>
      <c r="AI46" s="6"/>
      <c r="AJ46" s="6"/>
      <c r="AK46" s="6"/>
      <c r="AL46" s="6"/>
      <c r="AM46" s="6"/>
      <c r="AN46" s="6"/>
      <c r="AO46" s="6"/>
      <c r="AP46" s="6"/>
      <c r="AQ46" s="6"/>
      <c r="AR46" s="6"/>
      <c r="AS46" s="6"/>
      <c r="AT46" s="6"/>
      <c r="AU46" s="6"/>
      <c r="AV46" s="6"/>
      <c r="AW46" s="6"/>
      <c r="AX46" s="6"/>
      <c r="AY46" s="5"/>
      <c r="AZ46" s="5"/>
      <c r="BA46" s="5"/>
      <c r="BB46" s="5"/>
      <c r="BC46" s="6"/>
      <c r="BD46" s="5"/>
      <c r="BE46" s="5"/>
      <c r="BF46" s="5"/>
      <c r="BG46" s="5"/>
      <c r="BH46" s="6"/>
      <c r="BI46" s="5"/>
      <c r="BJ46" s="5"/>
      <c r="BK46" s="5"/>
      <c r="BL46" s="5"/>
      <c r="BM46" s="6"/>
      <c r="BN46" s="5"/>
      <c r="BO46" s="5"/>
      <c r="BP46" s="16"/>
      <c r="BQ46" s="5"/>
      <c r="BR46" s="77"/>
      <c r="BS46" s="77"/>
      <c r="BT46" s="77"/>
      <c r="BU46" s="77"/>
      <c r="BV46" s="77"/>
      <c r="BW46" s="78"/>
      <c r="BX46" s="5"/>
      <c r="BY46" s="17"/>
      <c r="BZ46" s="45"/>
      <c r="CA46" s="45"/>
    </row>
    <row r="47" spans="1:84" ht="3" customHeight="1" x14ac:dyDescent="0.3">
      <c r="A47" s="45"/>
      <c r="B47" s="45"/>
      <c r="C47" s="15"/>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5"/>
      <c r="AF47" s="5"/>
      <c r="AG47" s="16"/>
      <c r="AH47" s="5"/>
      <c r="AI47" s="6"/>
      <c r="AJ47" s="6"/>
      <c r="AK47" s="6"/>
      <c r="AL47" s="6"/>
      <c r="AM47" s="6"/>
      <c r="AN47" s="6"/>
      <c r="AO47" s="6"/>
      <c r="AP47" s="6"/>
      <c r="AQ47" s="6"/>
      <c r="AR47" s="6"/>
      <c r="AS47" s="6"/>
      <c r="AT47" s="6"/>
      <c r="AU47" s="6"/>
      <c r="AV47" s="6"/>
      <c r="AW47" s="6"/>
      <c r="AX47" s="6"/>
      <c r="AY47" s="5"/>
      <c r="AZ47" s="5"/>
      <c r="BA47" s="5"/>
      <c r="BB47" s="5"/>
      <c r="BC47" s="6"/>
      <c r="BD47" s="5"/>
      <c r="BE47" s="5"/>
      <c r="BF47" s="5"/>
      <c r="BG47" s="5"/>
      <c r="BH47" s="6"/>
      <c r="BI47" s="5"/>
      <c r="BJ47" s="5"/>
      <c r="BK47" s="5"/>
      <c r="BL47" s="5"/>
      <c r="BM47" s="6"/>
      <c r="BN47" s="5"/>
      <c r="BO47" s="5"/>
      <c r="BP47" s="16"/>
      <c r="BQ47" s="5"/>
      <c r="BR47" s="77"/>
      <c r="BS47" s="77"/>
      <c r="BT47" s="77"/>
      <c r="BU47" s="77"/>
      <c r="BV47" s="77"/>
      <c r="BW47" s="78"/>
      <c r="BX47" s="5"/>
      <c r="BY47" s="17"/>
      <c r="BZ47" s="45"/>
      <c r="CA47" s="45"/>
    </row>
    <row r="48" spans="1:84" ht="13.95" customHeight="1" x14ac:dyDescent="0.3">
      <c r="A48" s="45"/>
      <c r="B48" s="45"/>
      <c r="C48" s="74" t="s">
        <v>95</v>
      </c>
      <c r="D48" s="75"/>
      <c r="E48" s="75"/>
      <c r="F48" s="75"/>
      <c r="G48" s="75"/>
      <c r="H48" s="75"/>
      <c r="I48" s="75"/>
      <c r="J48" s="75"/>
      <c r="K48" s="75"/>
      <c r="L48" s="75"/>
      <c r="M48" s="75"/>
      <c r="N48" s="18"/>
      <c r="O48" s="18"/>
      <c r="P48" s="18"/>
      <c r="Q48" s="18"/>
      <c r="R48" s="18"/>
      <c r="S48" s="18"/>
      <c r="T48" s="18"/>
      <c r="U48" s="18"/>
      <c r="V48" s="18"/>
      <c r="W48" s="18"/>
      <c r="X48" s="18"/>
      <c r="Y48" s="18"/>
      <c r="Z48" s="18"/>
      <c r="AA48" s="18"/>
      <c r="AB48" s="76"/>
      <c r="AC48" s="18"/>
      <c r="AD48" s="18"/>
      <c r="AE48" s="5"/>
      <c r="AF48" s="5"/>
      <c r="AG48" s="16"/>
      <c r="AH48" s="5"/>
      <c r="AI48" s="65"/>
      <c r="AJ48" s="6"/>
      <c r="AK48" s="6"/>
      <c r="AL48" s="6"/>
      <c r="AM48" s="6"/>
      <c r="AN48" s="65"/>
      <c r="AO48" s="6"/>
      <c r="AP48" s="6"/>
      <c r="AQ48" s="6"/>
      <c r="AR48" s="6"/>
      <c r="AS48" s="65"/>
      <c r="AT48" s="6"/>
      <c r="AU48" s="6"/>
      <c r="AV48" s="6"/>
      <c r="AW48" s="6"/>
      <c r="AX48" s="65"/>
      <c r="AY48" s="5"/>
      <c r="AZ48" s="5"/>
      <c r="BA48" s="5"/>
      <c r="BB48" s="5"/>
      <c r="BC48" s="65"/>
      <c r="BD48" s="5"/>
      <c r="BE48" s="5"/>
      <c r="BF48" s="5"/>
      <c r="BG48" s="5"/>
      <c r="BH48" s="65"/>
      <c r="BI48" s="5"/>
      <c r="BJ48" s="5"/>
      <c r="BK48" s="5"/>
      <c r="BL48" s="5"/>
      <c r="BM48" s="65"/>
      <c r="BN48" s="5"/>
      <c r="BO48" s="5"/>
      <c r="BP48" s="16"/>
      <c r="BQ48" s="18">
        <f>SUM(AI48:BM48)</f>
        <v>0</v>
      </c>
      <c r="BR48" s="477">
        <f>52*SUM(AI48:BM48)/12</f>
        <v>0</v>
      </c>
      <c r="BS48" s="478"/>
      <c r="BT48" s="478"/>
      <c r="BU48" s="478"/>
      <c r="BV48" s="478"/>
      <c r="BW48" s="479"/>
      <c r="BX48" s="18"/>
      <c r="BY48" s="19"/>
      <c r="BZ48" s="52"/>
      <c r="CA48" s="45"/>
    </row>
    <row r="49" spans="1:91" ht="13.95" customHeight="1" x14ac:dyDescent="0.3">
      <c r="A49" s="45"/>
      <c r="B49" s="45"/>
      <c r="C49" s="15"/>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5"/>
      <c r="AF49" s="5"/>
      <c r="AG49" s="16"/>
      <c r="AH49" s="5"/>
      <c r="AI49" s="6"/>
      <c r="AJ49" s="6"/>
      <c r="AK49" s="6"/>
      <c r="AL49" s="6"/>
      <c r="AM49" s="6"/>
      <c r="AN49" s="6"/>
      <c r="AO49" s="6"/>
      <c r="AP49" s="6"/>
      <c r="AQ49" s="6"/>
      <c r="AR49" s="6"/>
      <c r="AS49" s="6"/>
      <c r="AT49" s="6"/>
      <c r="AU49" s="6"/>
      <c r="AV49" s="6"/>
      <c r="AW49" s="6"/>
      <c r="AX49" s="6"/>
      <c r="AY49" s="5"/>
      <c r="AZ49" s="5"/>
      <c r="BA49" s="5"/>
      <c r="BB49" s="5"/>
      <c r="BC49" s="6"/>
      <c r="BD49" s="5"/>
      <c r="BE49" s="5"/>
      <c r="BF49" s="5"/>
      <c r="BG49" s="5"/>
      <c r="BH49" s="6"/>
      <c r="BI49" s="5"/>
      <c r="BJ49" s="5"/>
      <c r="BK49" s="5"/>
      <c r="BL49" s="5"/>
      <c r="BM49" s="6"/>
      <c r="BN49" s="5"/>
      <c r="BO49" s="5"/>
      <c r="BP49" s="16"/>
      <c r="BQ49" s="5"/>
      <c r="BR49" s="77"/>
      <c r="BS49" s="77"/>
      <c r="BT49" s="77"/>
      <c r="BU49" s="77"/>
      <c r="BV49" s="77"/>
      <c r="BW49" s="78"/>
      <c r="BX49" s="5"/>
      <c r="BY49" s="17"/>
      <c r="BZ49" s="45"/>
      <c r="CA49" s="45"/>
    </row>
    <row r="50" spans="1:91" ht="13.95" customHeight="1" x14ac:dyDescent="0.3">
      <c r="A50" s="45"/>
      <c r="B50" s="45"/>
      <c r="C50" s="472" t="s">
        <v>12</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5"/>
      <c r="AF50" s="5"/>
      <c r="AG50" s="16"/>
      <c r="AH50" s="5"/>
      <c r="AI50" s="44">
        <f>SUM(AI39:AI49)</f>
        <v>0</v>
      </c>
      <c r="AJ50" s="6"/>
      <c r="AK50" s="6"/>
      <c r="AL50" s="6"/>
      <c r="AM50" s="6"/>
      <c r="AN50" s="44">
        <f>SUM(AN39:AN49)</f>
        <v>0</v>
      </c>
      <c r="AO50" s="6"/>
      <c r="AP50" s="6"/>
      <c r="AQ50" s="6"/>
      <c r="AR50" s="6"/>
      <c r="AS50" s="44">
        <f>SUM(AS39:AS49)</f>
        <v>0</v>
      </c>
      <c r="AT50" s="6"/>
      <c r="AU50" s="6"/>
      <c r="AV50" s="6"/>
      <c r="AW50" s="6"/>
      <c r="AX50" s="44">
        <f>SUM(AX39:AX49)</f>
        <v>0</v>
      </c>
      <c r="AY50" s="5"/>
      <c r="AZ50" s="5"/>
      <c r="BA50" s="5"/>
      <c r="BB50" s="5"/>
      <c r="BC50" s="44">
        <f>SUM(BC39:BC49)</f>
        <v>0</v>
      </c>
      <c r="BD50" s="5"/>
      <c r="BE50" s="5"/>
      <c r="BF50" s="5"/>
      <c r="BG50" s="5"/>
      <c r="BH50" s="44">
        <f>SUM(BH39:BH49)</f>
        <v>0</v>
      </c>
      <c r="BI50" s="5"/>
      <c r="BJ50" s="5"/>
      <c r="BK50" s="5"/>
      <c r="BL50" s="5"/>
      <c r="BM50" s="44">
        <f>SUM(BM39:BM49)</f>
        <v>0</v>
      </c>
      <c r="BN50" s="5"/>
      <c r="BO50" s="5"/>
      <c r="BP50" s="16"/>
      <c r="BQ50" s="18">
        <f>SUM(AI50:BM50)</f>
        <v>0</v>
      </c>
      <c r="BR50" s="474">
        <f>52*SUM(AI50:BM50)/12</f>
        <v>0</v>
      </c>
      <c r="BS50" s="475"/>
      <c r="BT50" s="475"/>
      <c r="BU50" s="475"/>
      <c r="BV50" s="475"/>
      <c r="BW50" s="476"/>
      <c r="BX50" s="18"/>
      <c r="BY50" s="19"/>
      <c r="BZ50" s="52"/>
      <c r="CA50" s="45"/>
      <c r="CB50" s="1">
        <f>+BR39</f>
        <v>0</v>
      </c>
      <c r="CC50" s="1">
        <f>+BR42</f>
        <v>0</v>
      </c>
      <c r="CD50" s="1">
        <f>+BR45</f>
        <v>0</v>
      </c>
      <c r="CE50" s="1">
        <f>+BR48</f>
        <v>0</v>
      </c>
      <c r="CF50" s="1">
        <f>SUM(CB50:CE50)</f>
        <v>0</v>
      </c>
      <c r="CH50" s="242">
        <f>+ROUND(BR50,0)</f>
        <v>0</v>
      </c>
    </row>
    <row r="51" spans="1:91" ht="3" customHeight="1" x14ac:dyDescent="0.3">
      <c r="A51" s="45"/>
      <c r="B51" s="45"/>
      <c r="C51" s="15"/>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5"/>
      <c r="AF51" s="5"/>
      <c r="AG51" s="16"/>
      <c r="AH51" s="5"/>
      <c r="AI51" s="6"/>
      <c r="AJ51" s="6"/>
      <c r="AK51" s="6"/>
      <c r="AL51" s="6"/>
      <c r="AM51" s="6"/>
      <c r="AN51" s="6"/>
      <c r="AO51" s="6"/>
      <c r="AP51" s="6"/>
      <c r="AQ51" s="6"/>
      <c r="AR51" s="6"/>
      <c r="AS51" s="6"/>
      <c r="AT51" s="6"/>
      <c r="AU51" s="6"/>
      <c r="AV51" s="6"/>
      <c r="AW51" s="6"/>
      <c r="AX51" s="6"/>
      <c r="AY51" s="5"/>
      <c r="AZ51" s="5"/>
      <c r="BA51" s="5"/>
      <c r="BB51" s="5"/>
      <c r="BC51" s="6"/>
      <c r="BD51" s="5"/>
      <c r="BE51" s="5"/>
      <c r="BF51" s="5"/>
      <c r="BG51" s="5"/>
      <c r="BH51" s="5"/>
      <c r="BI51" s="5"/>
      <c r="BJ51" s="5"/>
      <c r="BK51" s="5"/>
      <c r="BL51" s="5"/>
      <c r="BM51" s="6"/>
      <c r="BN51" s="5"/>
      <c r="BO51" s="5"/>
      <c r="BP51" s="16"/>
      <c r="BQ51" s="5"/>
      <c r="BR51" s="5"/>
      <c r="BS51" s="5"/>
      <c r="BT51" s="5"/>
      <c r="BU51" s="5"/>
      <c r="BV51" s="5"/>
      <c r="BW51" s="6"/>
      <c r="BX51" s="5"/>
      <c r="BY51" s="17"/>
      <c r="BZ51" s="45"/>
      <c r="CA51" s="45"/>
    </row>
    <row r="52" spans="1:91" ht="3" customHeight="1" x14ac:dyDescent="0.3">
      <c r="A52" s="45"/>
      <c r="B52" s="45"/>
      <c r="C52" s="20"/>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2"/>
      <c r="AF52" s="22"/>
      <c r="AG52" s="23"/>
      <c r="AH52" s="22"/>
      <c r="AI52" s="24"/>
      <c r="AJ52" s="24"/>
      <c r="AK52" s="24"/>
      <c r="AL52" s="24"/>
      <c r="AM52" s="24"/>
      <c r="AN52" s="24"/>
      <c r="AO52" s="24"/>
      <c r="AP52" s="24"/>
      <c r="AQ52" s="24"/>
      <c r="AR52" s="24"/>
      <c r="AS52" s="24"/>
      <c r="AT52" s="24"/>
      <c r="AU52" s="24"/>
      <c r="AV52" s="24"/>
      <c r="AW52" s="24"/>
      <c r="AX52" s="24"/>
      <c r="AY52" s="22"/>
      <c r="AZ52" s="22"/>
      <c r="BA52" s="22"/>
      <c r="BB52" s="22"/>
      <c r="BC52" s="24"/>
      <c r="BD52" s="22"/>
      <c r="BE52" s="22"/>
      <c r="BF52" s="22"/>
      <c r="BG52" s="22"/>
      <c r="BH52" s="22"/>
      <c r="BI52" s="22"/>
      <c r="BJ52" s="22"/>
      <c r="BK52" s="22"/>
      <c r="BL52" s="22"/>
      <c r="BM52" s="24"/>
      <c r="BN52" s="22"/>
      <c r="BO52" s="22"/>
      <c r="BP52" s="23"/>
      <c r="BQ52" s="22"/>
      <c r="BR52" s="22"/>
      <c r="BS52" s="22"/>
      <c r="BT52" s="22"/>
      <c r="BU52" s="22"/>
      <c r="BV52" s="22"/>
      <c r="BW52" s="24"/>
      <c r="BX52" s="22"/>
      <c r="BY52" s="25"/>
      <c r="BZ52" s="45"/>
      <c r="CA52" s="45"/>
    </row>
    <row r="53" spans="1:91" ht="3" customHeight="1" x14ac:dyDescent="0.3">
      <c r="A53" s="45"/>
      <c r="B53" s="45"/>
      <c r="C53" s="8"/>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10"/>
      <c r="AF53" s="10"/>
      <c r="AG53" s="10"/>
      <c r="AH53" s="10"/>
      <c r="AI53" s="12"/>
      <c r="AJ53" s="12"/>
      <c r="AK53" s="12"/>
      <c r="AL53" s="12"/>
      <c r="AM53" s="12"/>
      <c r="AN53" s="12"/>
      <c r="AO53" s="12"/>
      <c r="AP53" s="12"/>
      <c r="AQ53" s="12"/>
      <c r="AR53" s="12"/>
      <c r="AS53" s="12"/>
      <c r="AT53" s="12"/>
      <c r="AU53" s="12"/>
      <c r="AV53" s="12"/>
      <c r="AW53" s="12"/>
      <c r="AX53" s="12"/>
      <c r="AY53" s="10"/>
      <c r="AZ53" s="10"/>
      <c r="BA53" s="10"/>
      <c r="BB53" s="10"/>
      <c r="BC53" s="12"/>
      <c r="BD53" s="10"/>
      <c r="BE53" s="10"/>
      <c r="BF53" s="10"/>
      <c r="BG53" s="10"/>
      <c r="BH53" s="10"/>
      <c r="BI53" s="10"/>
      <c r="BJ53" s="10"/>
      <c r="BK53" s="10"/>
      <c r="BL53" s="10"/>
      <c r="BM53" s="12"/>
      <c r="BN53" s="10"/>
      <c r="BO53" s="10"/>
      <c r="BP53" s="10"/>
      <c r="BQ53" s="10"/>
      <c r="BR53" s="10"/>
      <c r="BS53" s="10"/>
      <c r="BT53" s="10"/>
      <c r="BU53" s="10"/>
      <c r="BV53" s="10"/>
      <c r="BW53" s="12"/>
      <c r="BX53" s="10"/>
      <c r="BY53" s="14"/>
      <c r="BZ53" s="45"/>
      <c r="CA53" s="45"/>
    </row>
    <row r="54" spans="1:91" ht="13.95" customHeight="1" x14ac:dyDescent="0.3">
      <c r="A54" s="45"/>
      <c r="B54" s="45"/>
      <c r="C54" s="412"/>
      <c r="D54" s="45"/>
      <c r="E54" s="124" t="s">
        <v>55</v>
      </c>
      <c r="G54" s="139" t="s">
        <v>64</v>
      </c>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6"/>
      <c r="AJ54" s="46"/>
      <c r="AK54" s="46"/>
      <c r="AL54" s="46"/>
      <c r="AM54" s="46"/>
      <c r="AN54" s="46"/>
      <c r="AO54" s="46"/>
      <c r="AP54" s="46"/>
      <c r="AQ54" s="46"/>
      <c r="AR54" s="46"/>
      <c r="AS54" s="46"/>
      <c r="AT54" s="46"/>
      <c r="AU54" s="46"/>
      <c r="AV54" s="46"/>
      <c r="AW54" s="46"/>
      <c r="AX54" s="46"/>
      <c r="AY54" s="45"/>
      <c r="AZ54" s="45"/>
      <c r="BA54" s="45"/>
      <c r="BB54" s="45"/>
      <c r="BC54" s="46"/>
      <c r="BD54" s="45"/>
      <c r="BE54" s="45"/>
      <c r="BF54" s="45"/>
      <c r="BG54" s="45"/>
      <c r="BH54" s="45"/>
      <c r="BI54" s="45"/>
      <c r="BJ54" s="45"/>
      <c r="BK54" s="45"/>
      <c r="BL54" s="45"/>
      <c r="BM54" s="46"/>
      <c r="BN54" s="45"/>
      <c r="BO54" s="45"/>
      <c r="BP54" s="45"/>
      <c r="BQ54" s="45"/>
      <c r="BR54" s="45"/>
      <c r="BS54" s="45"/>
      <c r="BT54" s="45"/>
      <c r="BU54" s="45"/>
      <c r="BV54" s="45"/>
      <c r="BW54" s="46"/>
      <c r="BX54" s="45"/>
      <c r="BY54" s="413"/>
      <c r="BZ54" s="45"/>
      <c r="CA54" s="45"/>
    </row>
    <row r="55" spans="1:91" ht="13.95" customHeight="1" x14ac:dyDescent="0.3">
      <c r="A55" s="45"/>
      <c r="B55" s="45"/>
      <c r="C55" s="412"/>
      <c r="D55" s="45"/>
      <c r="E55" s="124"/>
      <c r="G55" s="139" t="s">
        <v>67</v>
      </c>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6"/>
      <c r="AJ55" s="46"/>
      <c r="AK55" s="46"/>
      <c r="AL55" s="46"/>
      <c r="AM55" s="46"/>
      <c r="AN55" s="46"/>
      <c r="AO55" s="46"/>
      <c r="AP55" s="46"/>
      <c r="AQ55" s="46"/>
      <c r="AR55" s="46"/>
      <c r="AS55" s="46"/>
      <c r="AT55" s="46"/>
      <c r="AU55" s="46"/>
      <c r="AV55" s="46"/>
      <c r="AW55" s="46"/>
      <c r="AX55" s="46"/>
      <c r="AY55" s="45"/>
      <c r="AZ55" s="45"/>
      <c r="BA55" s="45"/>
      <c r="BB55" s="45"/>
      <c r="BC55" s="46"/>
      <c r="BD55" s="45"/>
      <c r="BE55" s="45"/>
      <c r="BF55" s="45"/>
      <c r="BG55" s="45"/>
      <c r="BH55" s="45"/>
      <c r="BI55" s="45"/>
      <c r="BJ55" s="45"/>
      <c r="BK55" s="45"/>
      <c r="BL55" s="45"/>
      <c r="BM55" s="46"/>
      <c r="BN55" s="45"/>
      <c r="BO55" s="45"/>
      <c r="BP55" s="45"/>
      <c r="BQ55" s="45"/>
      <c r="BR55" s="45"/>
      <c r="BS55" s="45"/>
      <c r="BT55" s="45"/>
      <c r="BU55" s="45"/>
      <c r="BV55" s="45"/>
      <c r="BW55" s="46"/>
      <c r="BX55" s="45"/>
      <c r="BY55" s="413"/>
      <c r="BZ55" s="45"/>
      <c r="CA55" s="45"/>
    </row>
    <row r="56" spans="1:91" ht="13.95" customHeight="1" x14ac:dyDescent="0.3">
      <c r="A56" s="45"/>
      <c r="B56" s="45"/>
      <c r="C56" s="412"/>
      <c r="D56" s="45"/>
      <c r="E56" s="124" t="s">
        <v>60</v>
      </c>
      <c r="F56" s="45"/>
      <c r="G56" s="139" t="s">
        <v>65</v>
      </c>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6"/>
      <c r="AJ56" s="46"/>
      <c r="AK56" s="46"/>
      <c r="AL56" s="46"/>
      <c r="AM56" s="46"/>
      <c r="AN56" s="46"/>
      <c r="AO56" s="46"/>
      <c r="AP56" s="46"/>
      <c r="AQ56" s="46"/>
      <c r="AR56" s="46"/>
      <c r="AS56" s="46"/>
      <c r="AT56" s="46"/>
      <c r="AU56" s="46"/>
      <c r="AV56" s="46"/>
      <c r="AW56" s="46"/>
      <c r="AX56" s="46"/>
      <c r="AY56" s="45"/>
      <c r="AZ56" s="45"/>
      <c r="BA56" s="45"/>
      <c r="BB56" s="45"/>
      <c r="BC56" s="46"/>
      <c r="BD56" s="45"/>
      <c r="BE56" s="45"/>
      <c r="BF56" s="45"/>
      <c r="BG56" s="45"/>
      <c r="BH56" s="45"/>
      <c r="BI56" s="45"/>
      <c r="BJ56" s="45"/>
      <c r="BK56" s="45"/>
      <c r="BL56" s="45"/>
      <c r="BM56" s="46"/>
      <c r="BN56" s="45"/>
      <c r="BO56" s="45"/>
      <c r="BP56" s="45"/>
      <c r="BQ56" s="45"/>
      <c r="BR56" s="45"/>
      <c r="BS56" s="45"/>
      <c r="BT56" s="45"/>
      <c r="BU56" s="45"/>
      <c r="BV56" s="45"/>
      <c r="BW56" s="46"/>
      <c r="BX56" s="45"/>
      <c r="BY56" s="413"/>
      <c r="BZ56" s="45"/>
      <c r="CA56" s="45"/>
    </row>
    <row r="57" spans="1:91" ht="13.95" customHeight="1" x14ac:dyDescent="0.3">
      <c r="A57" s="45"/>
      <c r="B57" s="45"/>
      <c r="C57" s="414"/>
      <c r="D57" s="415"/>
      <c r="E57" s="415"/>
      <c r="F57" s="415"/>
      <c r="G57" s="416" t="s">
        <v>66</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7"/>
      <c r="AJ57" s="417"/>
      <c r="AK57" s="417"/>
      <c r="AL57" s="417"/>
      <c r="AM57" s="417"/>
      <c r="AN57" s="417"/>
      <c r="AO57" s="417"/>
      <c r="AP57" s="417"/>
      <c r="AQ57" s="417"/>
      <c r="AR57" s="417"/>
      <c r="AS57" s="417"/>
      <c r="AT57" s="417"/>
      <c r="AU57" s="417"/>
      <c r="AV57" s="417"/>
      <c r="AW57" s="417"/>
      <c r="AX57" s="417"/>
      <c r="AY57" s="415"/>
      <c r="AZ57" s="415"/>
      <c r="BA57" s="415"/>
      <c r="BB57" s="415"/>
      <c r="BC57" s="417"/>
      <c r="BD57" s="415"/>
      <c r="BE57" s="415"/>
      <c r="BF57" s="415"/>
      <c r="BG57" s="415"/>
      <c r="BH57" s="415"/>
      <c r="BI57" s="415"/>
      <c r="BJ57" s="415"/>
      <c r="BK57" s="415"/>
      <c r="BL57" s="415"/>
      <c r="BM57" s="417"/>
      <c r="BN57" s="415"/>
      <c r="BO57" s="415"/>
      <c r="BP57" s="415"/>
      <c r="BQ57" s="415"/>
      <c r="BR57" s="415"/>
      <c r="BS57" s="415"/>
      <c r="BT57" s="415"/>
      <c r="BU57" s="415"/>
      <c r="BV57" s="415"/>
      <c r="BW57" s="417"/>
      <c r="BX57" s="415"/>
      <c r="BY57" s="418"/>
      <c r="BZ57" s="45"/>
      <c r="CA57" s="45"/>
    </row>
    <row r="58" spans="1:91" ht="13.95" customHeight="1" x14ac:dyDescent="0.3">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6"/>
      <c r="AJ58" s="46"/>
      <c r="AK58" s="46"/>
      <c r="AL58" s="46"/>
      <c r="AM58" s="46"/>
      <c r="AN58" s="46"/>
      <c r="AO58" s="46"/>
      <c r="AP58" s="46"/>
      <c r="AQ58" s="46"/>
      <c r="AR58" s="46"/>
      <c r="AS58" s="46"/>
      <c r="AT58" s="46"/>
      <c r="AU58" s="46"/>
      <c r="AV58" s="46"/>
      <c r="AW58" s="46"/>
      <c r="AX58" s="46"/>
      <c r="AY58" s="45"/>
      <c r="AZ58" s="45"/>
      <c r="BA58" s="45"/>
      <c r="BB58" s="45"/>
      <c r="BC58" s="46"/>
      <c r="BD58" s="45"/>
      <c r="BE58" s="45"/>
      <c r="BF58" s="45"/>
      <c r="BG58" s="45"/>
      <c r="BH58" s="45"/>
      <c r="BI58" s="45"/>
      <c r="BJ58" s="45"/>
      <c r="BK58" s="45"/>
      <c r="BL58" s="45"/>
      <c r="BM58" s="46"/>
      <c r="BN58" s="45"/>
      <c r="BO58" s="45"/>
      <c r="BP58" s="45"/>
      <c r="BQ58" s="45"/>
      <c r="BR58" s="45"/>
      <c r="BS58" s="45"/>
      <c r="BT58" s="45"/>
      <c r="BU58" s="45"/>
      <c r="BV58" s="45"/>
      <c r="BW58" s="46"/>
      <c r="BX58" s="45"/>
      <c r="BY58" s="45"/>
      <c r="BZ58" s="45"/>
      <c r="CA58" s="45"/>
      <c r="CB58" s="220"/>
      <c r="CC58" s="220"/>
      <c r="CD58" s="220"/>
      <c r="CE58" s="220"/>
      <c r="CF58" s="220"/>
      <c r="CG58" s="125"/>
      <c r="CH58" s="125"/>
      <c r="CI58" s="125"/>
      <c r="CJ58" s="125"/>
      <c r="CK58" s="125"/>
      <c r="CL58" s="125"/>
      <c r="CM58" s="125"/>
    </row>
    <row r="59" spans="1:91" ht="13.95" customHeight="1" x14ac:dyDescent="0.3">
      <c r="A59" s="45"/>
      <c r="B59" s="45"/>
      <c r="C59" s="419" t="str">
        <f>+IF($C$27="",IF(AND(COUNTA($AI$39:$BM$48)&gt;0,COUNTA($AI$39:$BM$48)&lt;28),"U DIENT ÀLLE GRIJZE CELLEN IN BOVENSTAANDE TABEL IN TE VULLEN (inclusief een '0' bij geen beschikbare uren)",IF(COUNTA($AI$39:$BM$48)=28,"U heeft alle cellen met in totaal "&amp;$CH$50&amp;" beschikbare uren per maand ingevuld en u kunt","")),"")</f>
        <v/>
      </c>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19"/>
      <c r="AY59" s="419"/>
      <c r="AZ59" s="419"/>
      <c r="BA59" s="419"/>
      <c r="BB59" s="419"/>
      <c r="BC59" s="419"/>
      <c r="BD59" s="419"/>
      <c r="BE59" s="419"/>
      <c r="BF59" s="419"/>
      <c r="BG59" s="419"/>
      <c r="BH59" s="419"/>
      <c r="BI59" s="419"/>
      <c r="BJ59" s="419"/>
      <c r="BK59" s="419"/>
      <c r="BL59" s="419"/>
      <c r="BM59" s="419"/>
      <c r="BN59" s="419"/>
      <c r="BO59" s="419"/>
      <c r="BP59" s="419"/>
      <c r="BQ59" s="419"/>
      <c r="BR59" s="419"/>
      <c r="BS59" s="419"/>
      <c r="BT59" s="419"/>
      <c r="BU59" s="419"/>
      <c r="BV59" s="419"/>
      <c r="BW59" s="419"/>
      <c r="BX59" s="419"/>
      <c r="BY59" s="419"/>
      <c r="BZ59" s="45"/>
      <c r="CA59" s="45"/>
      <c r="CB59" s="220"/>
      <c r="CC59" s="220"/>
      <c r="CD59" s="220"/>
      <c r="CE59" s="220"/>
      <c r="CF59" s="220"/>
      <c r="CG59" s="125"/>
      <c r="CH59" s="125"/>
      <c r="CI59" s="125"/>
      <c r="CJ59" s="125"/>
      <c r="CK59" s="125"/>
      <c r="CL59" s="125"/>
      <c r="CM59" s="125"/>
    </row>
    <row r="60" spans="1:91" ht="13.95" customHeight="1" x14ac:dyDescent="0.3">
      <c r="A60" s="45"/>
      <c r="B60" s="45"/>
      <c r="C60" s="419" t="str">
        <f>+IF($C$27="",IF(AND(COUNTA($AI$39:$BM$48)&gt;0,COUNTA($AI$39:$BM$48)&lt;28),"",IF(COUNTA($AI$39:$BM$48)=28,"nu verder met de volgende sheet '2. Opsomming schoonmaaktaken'","")),"")</f>
        <v/>
      </c>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419"/>
      <c r="BH60" s="419"/>
      <c r="BI60" s="419"/>
      <c r="BJ60" s="419"/>
      <c r="BK60" s="419"/>
      <c r="BL60" s="419"/>
      <c r="BM60" s="419"/>
      <c r="BN60" s="419"/>
      <c r="BO60" s="419"/>
      <c r="BP60" s="419"/>
      <c r="BQ60" s="419"/>
      <c r="BR60" s="419"/>
      <c r="BS60" s="419"/>
      <c r="BT60" s="419"/>
      <c r="BU60" s="419"/>
      <c r="BV60" s="419"/>
      <c r="BW60" s="419"/>
      <c r="BX60" s="419"/>
      <c r="BY60" s="419"/>
      <c r="BZ60" s="45"/>
      <c r="CA60" s="45"/>
      <c r="CB60" s="220"/>
      <c r="CC60" s="220"/>
      <c r="CD60" s="220"/>
      <c r="CE60" s="220"/>
      <c r="CF60" s="220"/>
      <c r="CG60" s="125"/>
      <c r="CH60" s="125"/>
      <c r="CI60" s="125"/>
      <c r="CJ60" s="125"/>
      <c r="CK60" s="125"/>
      <c r="CL60" s="125"/>
      <c r="CM60" s="125"/>
    </row>
    <row r="61" spans="1:91" ht="14.4" customHeight="1" x14ac:dyDescent="0.3">
      <c r="A61" s="45"/>
      <c r="B61" s="45"/>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45"/>
      <c r="BZ61" s="45"/>
      <c r="CA61" s="45"/>
      <c r="CB61" s="220"/>
      <c r="CC61" s="220"/>
      <c r="CD61" s="220"/>
      <c r="CE61" s="220"/>
      <c r="CF61" s="220"/>
      <c r="CG61" s="125"/>
      <c r="CH61" s="125"/>
      <c r="CI61" s="125"/>
      <c r="CJ61" s="125"/>
      <c r="CK61" s="125"/>
      <c r="CL61" s="125"/>
      <c r="CM61" s="125"/>
    </row>
    <row r="62" spans="1:91" x14ac:dyDescent="0.3">
      <c r="A62" s="45"/>
      <c r="B62" s="45"/>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19"/>
      <c r="BC62" s="419"/>
      <c r="BD62" s="419"/>
      <c r="BE62" s="419"/>
      <c r="BF62" s="419"/>
      <c r="BG62" s="419"/>
      <c r="BH62" s="419"/>
      <c r="BI62" s="419"/>
      <c r="BJ62" s="419"/>
      <c r="BK62" s="419"/>
      <c r="BL62" s="419"/>
      <c r="BM62" s="419"/>
      <c r="BN62" s="419"/>
      <c r="BO62" s="419"/>
      <c r="BP62" s="419"/>
      <c r="BQ62" s="419"/>
      <c r="BR62" s="419"/>
      <c r="BS62" s="419"/>
      <c r="BT62" s="419"/>
      <c r="BU62" s="419"/>
      <c r="BV62" s="419"/>
      <c r="BW62" s="419"/>
      <c r="BX62" s="419"/>
      <c r="BY62" s="45"/>
      <c r="BZ62" s="45"/>
      <c r="CA62" s="45"/>
      <c r="CB62" s="220"/>
      <c r="CC62" s="220"/>
      <c r="CD62" s="220"/>
      <c r="CE62" s="220"/>
      <c r="CF62" s="220"/>
      <c r="CG62" s="125"/>
      <c r="CH62" s="125"/>
      <c r="CI62" s="125"/>
      <c r="CJ62" s="125"/>
      <c r="CK62" s="125"/>
      <c r="CL62" s="125"/>
      <c r="CM62" s="125"/>
    </row>
    <row r="63" spans="1:91" x14ac:dyDescent="0.3">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6"/>
      <c r="AJ63" s="46"/>
      <c r="AK63" s="46"/>
      <c r="AL63" s="46"/>
      <c r="AM63" s="46"/>
      <c r="AN63" s="46"/>
      <c r="AO63" s="46"/>
      <c r="AP63" s="46"/>
      <c r="AQ63" s="46"/>
      <c r="AR63" s="46"/>
      <c r="AS63" s="46"/>
      <c r="AT63" s="46"/>
      <c r="AU63" s="46"/>
      <c r="AV63" s="46"/>
      <c r="AW63" s="46"/>
      <c r="AX63" s="46"/>
      <c r="AY63" s="45"/>
      <c r="AZ63" s="45"/>
      <c r="BA63" s="45"/>
      <c r="BB63" s="45"/>
      <c r="BC63" s="46"/>
      <c r="BD63" s="45"/>
      <c r="BE63" s="45"/>
      <c r="BF63" s="45"/>
      <c r="BG63" s="45"/>
      <c r="BH63" s="45"/>
      <c r="BI63" s="45"/>
      <c r="BJ63" s="45"/>
      <c r="BK63" s="45"/>
      <c r="BL63" s="45"/>
      <c r="BM63" s="46"/>
      <c r="BN63" s="45"/>
      <c r="BO63" s="45"/>
      <c r="BP63" s="45"/>
      <c r="BQ63" s="45"/>
      <c r="BR63" s="45"/>
      <c r="BS63" s="45"/>
      <c r="BT63" s="45"/>
      <c r="BU63" s="45"/>
      <c r="BV63" s="45"/>
      <c r="BW63" s="46"/>
      <c r="BX63" s="45"/>
      <c r="BY63" s="45"/>
      <c r="BZ63" s="45"/>
      <c r="CA63" s="45"/>
      <c r="CB63" s="220"/>
      <c r="CC63" s="220"/>
      <c r="CD63" s="220"/>
      <c r="CE63" s="220"/>
      <c r="CF63" s="220"/>
      <c r="CG63" s="125"/>
      <c r="CH63" s="125"/>
      <c r="CI63" s="125"/>
      <c r="CJ63" s="125"/>
      <c r="CK63" s="125"/>
      <c r="CL63" s="125"/>
      <c r="CM63" s="125"/>
    </row>
    <row r="64" spans="1:91" x14ac:dyDescent="0.3">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220"/>
      <c r="AJ64" s="220"/>
      <c r="AK64" s="220"/>
      <c r="AL64" s="220"/>
      <c r="AM64" s="220"/>
      <c r="AN64" s="220"/>
      <c r="AO64" s="220"/>
      <c r="AP64" s="220"/>
      <c r="AQ64" s="220"/>
      <c r="AR64" s="220"/>
      <c r="AS64" s="220"/>
      <c r="AT64" s="220"/>
      <c r="AU64" s="220"/>
      <c r="AV64" s="220"/>
      <c r="AW64" s="220"/>
      <c r="AX64" s="220"/>
      <c r="AY64" s="125"/>
      <c r="AZ64" s="125"/>
      <c r="BA64" s="125"/>
      <c r="BB64" s="125"/>
      <c r="BC64" s="220"/>
      <c r="BD64" s="125"/>
      <c r="BE64" s="125"/>
      <c r="BF64" s="125"/>
      <c r="BG64" s="125"/>
      <c r="BH64" s="125"/>
      <c r="BI64" s="125"/>
      <c r="BJ64" s="125"/>
      <c r="BK64" s="125"/>
      <c r="BL64" s="125"/>
      <c r="BM64" s="220"/>
      <c r="BN64" s="125"/>
      <c r="BO64" s="125"/>
      <c r="BP64" s="125"/>
      <c r="BQ64" s="125"/>
      <c r="BR64" s="125"/>
      <c r="BS64" s="125"/>
      <c r="BT64" s="125"/>
      <c r="BU64" s="125"/>
      <c r="BV64" s="125"/>
      <c r="BW64" s="220"/>
      <c r="BX64" s="125"/>
      <c r="BY64" s="125"/>
      <c r="BZ64" s="125"/>
      <c r="CA64" s="125"/>
      <c r="CB64" s="220"/>
      <c r="CC64" s="220"/>
      <c r="CD64" s="220"/>
      <c r="CE64" s="220"/>
      <c r="CF64" s="220"/>
      <c r="CG64" s="125"/>
      <c r="CH64" s="125"/>
      <c r="CI64" s="125"/>
      <c r="CJ64" s="125"/>
      <c r="CK64" s="125"/>
      <c r="CL64" s="125"/>
      <c r="CM64" s="125"/>
    </row>
    <row r="65" spans="1:91" x14ac:dyDescent="0.3">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220"/>
      <c r="AJ65" s="220"/>
      <c r="AK65" s="220"/>
      <c r="AL65" s="220"/>
      <c r="AM65" s="220"/>
      <c r="AN65" s="220"/>
      <c r="AO65" s="220"/>
      <c r="AP65" s="220"/>
      <c r="AQ65" s="220"/>
      <c r="AR65" s="220"/>
      <c r="AS65" s="220"/>
      <c r="AT65" s="220"/>
      <c r="AU65" s="220"/>
      <c r="AV65" s="220"/>
      <c r="AW65" s="220"/>
      <c r="AX65" s="220"/>
      <c r="AY65" s="125"/>
      <c r="AZ65" s="125"/>
      <c r="BA65" s="125"/>
      <c r="BB65" s="125"/>
      <c r="BC65" s="220"/>
      <c r="BD65" s="125"/>
      <c r="BE65" s="125"/>
      <c r="BF65" s="125"/>
      <c r="BG65" s="125"/>
      <c r="BH65" s="125"/>
      <c r="BI65" s="125"/>
      <c r="BJ65" s="125"/>
      <c r="BK65" s="125"/>
      <c r="BL65" s="125"/>
      <c r="BM65" s="220"/>
      <c r="BN65" s="125"/>
      <c r="BO65" s="125"/>
      <c r="BP65" s="125"/>
      <c r="BQ65" s="125"/>
      <c r="BR65" s="125"/>
      <c r="BS65" s="125"/>
      <c r="BT65" s="125"/>
      <c r="BU65" s="125"/>
      <c r="BV65" s="125"/>
      <c r="BW65" s="220"/>
      <c r="BX65" s="125"/>
      <c r="BY65" s="125"/>
      <c r="BZ65" s="125"/>
      <c r="CA65" s="125"/>
      <c r="CB65" s="220"/>
      <c r="CC65" s="220"/>
      <c r="CD65" s="220"/>
      <c r="CE65" s="220"/>
      <c r="CF65" s="220"/>
      <c r="CG65" s="125"/>
      <c r="CH65" s="125"/>
      <c r="CI65" s="125"/>
      <c r="CJ65" s="125"/>
      <c r="CK65" s="125"/>
      <c r="CL65" s="125"/>
      <c r="CM65" s="125"/>
    </row>
    <row r="66" spans="1:91" x14ac:dyDescent="0.3">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220"/>
      <c r="AJ66" s="220"/>
      <c r="AK66" s="220"/>
      <c r="AL66" s="220"/>
      <c r="AM66" s="220"/>
      <c r="AN66" s="220"/>
      <c r="AO66" s="220"/>
      <c r="AP66" s="220"/>
      <c r="AQ66" s="220"/>
      <c r="AR66" s="220"/>
      <c r="AS66" s="220"/>
      <c r="AT66" s="220"/>
      <c r="AU66" s="220"/>
      <c r="AV66" s="220"/>
      <c r="AW66" s="220"/>
      <c r="AX66" s="220"/>
      <c r="AY66" s="125"/>
      <c r="AZ66" s="125"/>
      <c r="BA66" s="125"/>
      <c r="BB66" s="125"/>
      <c r="BC66" s="220"/>
      <c r="BD66" s="125"/>
      <c r="BE66" s="125"/>
      <c r="BF66" s="125"/>
      <c r="BG66" s="125"/>
      <c r="BH66" s="125"/>
      <c r="BI66" s="125"/>
      <c r="BJ66" s="125"/>
      <c r="BK66" s="125"/>
      <c r="BL66" s="125"/>
      <c r="BM66" s="220"/>
      <c r="BN66" s="125"/>
      <c r="BO66" s="125"/>
      <c r="BP66" s="125"/>
      <c r="BQ66" s="125"/>
      <c r="BR66" s="125"/>
      <c r="BS66" s="125"/>
      <c r="BT66" s="125"/>
      <c r="BU66" s="125"/>
      <c r="BV66" s="125"/>
      <c r="BW66" s="220"/>
      <c r="BX66" s="125"/>
      <c r="BY66" s="125"/>
      <c r="BZ66" s="125"/>
      <c r="CA66" s="125"/>
      <c r="CB66" s="220"/>
      <c r="CC66" s="220"/>
      <c r="CD66" s="220"/>
      <c r="CE66" s="220"/>
      <c r="CF66" s="220"/>
      <c r="CG66" s="125"/>
      <c r="CH66" s="125"/>
      <c r="CI66" s="125"/>
      <c r="CJ66" s="125"/>
      <c r="CK66" s="125"/>
      <c r="CL66" s="125"/>
      <c r="CM66" s="125"/>
    </row>
    <row r="67" spans="1:91" x14ac:dyDescent="0.3">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220"/>
      <c r="AJ67" s="220"/>
      <c r="AK67" s="220"/>
      <c r="AL67" s="220"/>
      <c r="AM67" s="220"/>
      <c r="AN67" s="220"/>
      <c r="AO67" s="220"/>
      <c r="AP67" s="220"/>
      <c r="AQ67" s="220"/>
      <c r="AR67" s="220"/>
      <c r="AS67" s="220"/>
      <c r="AT67" s="220"/>
      <c r="AU67" s="220"/>
      <c r="AV67" s="220"/>
      <c r="AW67" s="220"/>
      <c r="AX67" s="220"/>
      <c r="AY67" s="125"/>
      <c r="AZ67" s="125"/>
      <c r="BA67" s="125"/>
      <c r="BB67" s="125"/>
      <c r="BC67" s="220"/>
      <c r="BD67" s="125"/>
      <c r="BE67" s="125"/>
      <c r="BF67" s="125"/>
      <c r="BG67" s="125"/>
      <c r="BH67" s="125"/>
      <c r="BI67" s="125"/>
      <c r="BJ67" s="125"/>
      <c r="BK67" s="125"/>
      <c r="BL67" s="125"/>
      <c r="BM67" s="220"/>
      <c r="BN67" s="125"/>
      <c r="BO67" s="125"/>
      <c r="BP67" s="125"/>
      <c r="BQ67" s="125"/>
      <c r="BR67" s="125"/>
      <c r="BS67" s="125"/>
      <c r="BT67" s="125"/>
      <c r="BU67" s="125"/>
      <c r="BV67" s="125"/>
      <c r="BW67" s="220"/>
      <c r="BX67" s="125"/>
      <c r="BY67" s="125"/>
      <c r="BZ67" s="125"/>
      <c r="CA67" s="125"/>
      <c r="CB67" s="220"/>
      <c r="CC67" s="220"/>
      <c r="CD67" s="220"/>
      <c r="CE67" s="220"/>
      <c r="CF67" s="220"/>
      <c r="CG67" s="125"/>
      <c r="CH67" s="125"/>
      <c r="CI67" s="125"/>
      <c r="CJ67" s="125"/>
      <c r="CK67" s="125"/>
      <c r="CL67" s="125"/>
      <c r="CM67" s="125"/>
    </row>
    <row r="68" spans="1:91" x14ac:dyDescent="0.3">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220"/>
      <c r="AJ68" s="220"/>
      <c r="AK68" s="220"/>
      <c r="AL68" s="220"/>
      <c r="AM68" s="220"/>
      <c r="AN68" s="220"/>
      <c r="AO68" s="220"/>
      <c r="AP68" s="220"/>
      <c r="AQ68" s="220"/>
      <c r="AR68" s="220"/>
      <c r="AS68" s="220"/>
      <c r="AT68" s="220"/>
      <c r="AU68" s="220"/>
      <c r="AV68" s="220"/>
      <c r="AW68" s="220"/>
      <c r="AX68" s="220"/>
      <c r="AY68" s="125"/>
      <c r="AZ68" s="125"/>
      <c r="BA68" s="125"/>
      <c r="BB68" s="125"/>
      <c r="BC68" s="220"/>
      <c r="BD68" s="125"/>
      <c r="BE68" s="125"/>
      <c r="BF68" s="125"/>
      <c r="BG68" s="125"/>
      <c r="BH68" s="125"/>
      <c r="BI68" s="125"/>
      <c r="BJ68" s="125"/>
      <c r="BK68" s="125"/>
      <c r="BL68" s="125"/>
      <c r="BM68" s="220"/>
      <c r="BN68" s="125"/>
      <c r="BO68" s="125"/>
      <c r="BP68" s="125"/>
      <c r="BQ68" s="125"/>
      <c r="BR68" s="125"/>
      <c r="BS68" s="125"/>
      <c r="BT68" s="125"/>
      <c r="BU68" s="125"/>
      <c r="BV68" s="125"/>
      <c r="BW68" s="220"/>
      <c r="BX68" s="125"/>
      <c r="BY68" s="125"/>
      <c r="BZ68" s="125"/>
      <c r="CA68" s="125"/>
      <c r="CB68" s="220"/>
      <c r="CC68" s="220"/>
      <c r="CD68" s="220"/>
      <c r="CE68" s="220"/>
      <c r="CF68" s="220"/>
      <c r="CG68" s="125"/>
      <c r="CH68" s="125"/>
      <c r="CI68" s="125"/>
      <c r="CJ68" s="125"/>
      <c r="CK68" s="125"/>
      <c r="CL68" s="125"/>
      <c r="CM68" s="125"/>
    </row>
    <row r="69" spans="1:91" x14ac:dyDescent="0.3">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220"/>
      <c r="AJ69" s="220"/>
      <c r="AK69" s="220"/>
      <c r="AL69" s="220"/>
      <c r="AM69" s="220"/>
      <c r="AN69" s="220"/>
      <c r="AO69" s="220"/>
      <c r="AP69" s="220"/>
      <c r="AQ69" s="220"/>
      <c r="AR69" s="220"/>
      <c r="AS69" s="220"/>
      <c r="AT69" s="220"/>
      <c r="AU69" s="220"/>
      <c r="AV69" s="220"/>
      <c r="AW69" s="220"/>
      <c r="AX69" s="220"/>
      <c r="AY69" s="125"/>
      <c r="AZ69" s="125"/>
      <c r="BA69" s="125"/>
      <c r="BB69" s="125"/>
      <c r="BC69" s="220"/>
      <c r="BD69" s="125"/>
      <c r="BE69" s="125"/>
      <c r="BF69" s="125"/>
      <c r="BG69" s="125"/>
      <c r="BH69" s="125"/>
      <c r="BI69" s="125"/>
      <c r="BJ69" s="125"/>
      <c r="BK69" s="125"/>
      <c r="BL69" s="125"/>
      <c r="BM69" s="220"/>
      <c r="BN69" s="125"/>
      <c r="BO69" s="125"/>
      <c r="BP69" s="125"/>
      <c r="BQ69" s="125"/>
      <c r="BR69" s="125"/>
      <c r="BS69" s="125"/>
      <c r="BT69" s="125"/>
      <c r="BU69" s="125"/>
      <c r="BV69" s="125"/>
      <c r="BW69" s="220"/>
      <c r="BX69" s="125"/>
      <c r="BY69" s="125"/>
      <c r="BZ69" s="125"/>
      <c r="CA69" s="125"/>
      <c r="CB69" s="220"/>
      <c r="CC69" s="220"/>
      <c r="CD69" s="220"/>
      <c r="CE69" s="220"/>
      <c r="CF69" s="220"/>
      <c r="CG69" s="125"/>
      <c r="CH69" s="125"/>
      <c r="CI69" s="125"/>
      <c r="CJ69" s="125"/>
      <c r="CK69" s="125"/>
      <c r="CL69" s="125"/>
      <c r="CM69" s="125"/>
    </row>
    <row r="70" spans="1:91" x14ac:dyDescent="0.3">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220"/>
      <c r="AJ70" s="220"/>
      <c r="AK70" s="220"/>
      <c r="AL70" s="220"/>
      <c r="AM70" s="220"/>
      <c r="AN70" s="220"/>
      <c r="AO70" s="220"/>
      <c r="AP70" s="220"/>
      <c r="AQ70" s="220"/>
      <c r="AR70" s="220"/>
      <c r="AS70" s="220"/>
      <c r="AT70" s="220"/>
      <c r="AU70" s="220"/>
      <c r="AV70" s="220"/>
      <c r="AW70" s="220"/>
      <c r="AX70" s="220"/>
      <c r="AY70" s="125"/>
      <c r="AZ70" s="125"/>
      <c r="BA70" s="125"/>
      <c r="BB70" s="125"/>
      <c r="BC70" s="220"/>
      <c r="BD70" s="125"/>
      <c r="BE70" s="125"/>
      <c r="BF70" s="125"/>
      <c r="BG70" s="125"/>
      <c r="BH70" s="125"/>
      <c r="BI70" s="125"/>
      <c r="BJ70" s="125"/>
      <c r="BK70" s="125"/>
      <c r="BL70" s="125"/>
      <c r="BM70" s="220"/>
      <c r="BN70" s="125"/>
      <c r="BO70" s="125"/>
      <c r="BP70" s="125"/>
      <c r="BQ70" s="125"/>
      <c r="BR70" s="125"/>
      <c r="BS70" s="125"/>
      <c r="BT70" s="125"/>
      <c r="BU70" s="125"/>
      <c r="BV70" s="125"/>
      <c r="BW70" s="220"/>
      <c r="BX70" s="125"/>
      <c r="BY70" s="125"/>
      <c r="BZ70" s="125"/>
      <c r="CA70" s="125"/>
      <c r="CB70" s="220"/>
      <c r="CC70" s="220"/>
      <c r="CD70" s="220"/>
      <c r="CE70" s="220"/>
      <c r="CF70" s="220"/>
      <c r="CG70" s="125"/>
      <c r="CH70" s="125"/>
      <c r="CI70" s="125"/>
      <c r="CJ70" s="125"/>
      <c r="CK70" s="125"/>
      <c r="CL70" s="125"/>
      <c r="CM70" s="125"/>
    </row>
    <row r="71" spans="1:91" x14ac:dyDescent="0.3">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220"/>
      <c r="AJ71" s="220"/>
      <c r="AK71" s="220"/>
      <c r="AL71" s="220"/>
      <c r="AM71" s="220"/>
      <c r="AN71" s="220"/>
      <c r="AO71" s="220"/>
      <c r="AP71" s="220"/>
      <c r="AQ71" s="220"/>
      <c r="AR71" s="220"/>
      <c r="AS71" s="220"/>
      <c r="AT71" s="220"/>
      <c r="AU71" s="220"/>
      <c r="AV71" s="220"/>
      <c r="AW71" s="220"/>
      <c r="AX71" s="220"/>
      <c r="AY71" s="125"/>
      <c r="AZ71" s="125"/>
      <c r="BA71" s="125"/>
      <c r="BB71" s="125"/>
      <c r="BC71" s="220"/>
      <c r="BD71" s="125"/>
      <c r="BE71" s="125"/>
      <c r="BF71" s="125"/>
      <c r="BG71" s="125"/>
      <c r="BH71" s="125"/>
      <c r="BI71" s="125"/>
      <c r="BJ71" s="125"/>
      <c r="BK71" s="125"/>
      <c r="BL71" s="125"/>
      <c r="BM71" s="220"/>
      <c r="BN71" s="125"/>
      <c r="BO71" s="125"/>
      <c r="BP71" s="125"/>
      <c r="BQ71" s="125"/>
      <c r="BR71" s="125"/>
      <c r="BS71" s="125"/>
      <c r="BT71" s="125"/>
      <c r="BU71" s="125"/>
      <c r="BV71" s="125"/>
      <c r="BW71" s="220"/>
      <c r="BX71" s="125"/>
      <c r="BY71" s="125"/>
      <c r="BZ71" s="125"/>
      <c r="CA71" s="125"/>
      <c r="CB71" s="220"/>
      <c r="CC71" s="220"/>
      <c r="CD71" s="220"/>
      <c r="CE71" s="220"/>
      <c r="CF71" s="220"/>
      <c r="CG71" s="125"/>
      <c r="CH71" s="125"/>
      <c r="CI71" s="125"/>
      <c r="CJ71" s="125"/>
      <c r="CK71" s="125"/>
      <c r="CL71" s="125"/>
      <c r="CM71" s="125"/>
    </row>
    <row r="72" spans="1:91" x14ac:dyDescent="0.3">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220"/>
      <c r="AJ72" s="220"/>
      <c r="AK72" s="220"/>
      <c r="AL72" s="220"/>
      <c r="AM72" s="220"/>
      <c r="AN72" s="220"/>
      <c r="AO72" s="220"/>
      <c r="AP72" s="220"/>
      <c r="AQ72" s="220"/>
      <c r="AR72" s="220"/>
      <c r="AS72" s="220"/>
      <c r="AT72" s="220"/>
      <c r="AU72" s="220"/>
      <c r="AV72" s="220"/>
      <c r="AW72" s="220"/>
      <c r="AX72" s="220"/>
      <c r="AY72" s="125"/>
      <c r="AZ72" s="125"/>
      <c r="BA72" s="125"/>
      <c r="BB72" s="125"/>
      <c r="BC72" s="220"/>
      <c r="BD72" s="125"/>
      <c r="BE72" s="125"/>
      <c r="BF72" s="125"/>
      <c r="BG72" s="125"/>
      <c r="BH72" s="125"/>
      <c r="BI72" s="125"/>
      <c r="BJ72" s="125"/>
      <c r="BK72" s="125"/>
      <c r="BL72" s="125"/>
      <c r="BM72" s="220"/>
      <c r="BN72" s="125"/>
      <c r="BO72" s="125"/>
      <c r="BP72" s="125"/>
      <c r="BQ72" s="125"/>
      <c r="BR72" s="125"/>
      <c r="BS72" s="125"/>
      <c r="BT72" s="125"/>
      <c r="BU72" s="125"/>
      <c r="BV72" s="125"/>
      <c r="BW72" s="220"/>
      <c r="BX72" s="125"/>
      <c r="BY72" s="125"/>
      <c r="BZ72" s="125"/>
      <c r="CA72" s="125"/>
      <c r="CB72" s="220"/>
      <c r="CC72" s="220"/>
      <c r="CD72" s="220"/>
      <c r="CE72" s="220"/>
      <c r="CF72" s="220"/>
      <c r="CG72" s="125"/>
      <c r="CH72" s="125"/>
      <c r="CI72" s="125"/>
      <c r="CJ72" s="125"/>
      <c r="CK72" s="125"/>
      <c r="CL72" s="125"/>
      <c r="CM72" s="125"/>
    </row>
    <row r="73" spans="1:91" x14ac:dyDescent="0.3">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220"/>
      <c r="AJ73" s="220"/>
      <c r="AK73" s="220"/>
      <c r="AL73" s="220"/>
      <c r="AM73" s="220"/>
      <c r="AN73" s="220"/>
      <c r="AO73" s="220"/>
      <c r="AP73" s="220"/>
      <c r="AQ73" s="220"/>
      <c r="AR73" s="220"/>
      <c r="AS73" s="220"/>
      <c r="AT73" s="220"/>
      <c r="AU73" s="220"/>
      <c r="AV73" s="220"/>
      <c r="AW73" s="220"/>
      <c r="AX73" s="220"/>
      <c r="AY73" s="125"/>
      <c r="AZ73" s="125"/>
      <c r="BA73" s="125"/>
      <c r="BB73" s="125"/>
      <c r="BC73" s="220"/>
      <c r="BD73" s="125"/>
      <c r="BE73" s="125"/>
      <c r="BF73" s="125"/>
      <c r="BG73" s="125"/>
      <c r="BH73" s="125"/>
      <c r="BI73" s="125"/>
      <c r="BJ73" s="125"/>
      <c r="BK73" s="125"/>
      <c r="BL73" s="125"/>
      <c r="BM73" s="220"/>
      <c r="BN73" s="125"/>
      <c r="BO73" s="125"/>
      <c r="BP73" s="125"/>
      <c r="BQ73" s="125"/>
      <c r="BR73" s="125"/>
      <c r="BS73" s="125"/>
      <c r="BT73" s="125"/>
      <c r="BU73" s="125"/>
      <c r="BV73" s="125"/>
      <c r="BW73" s="220"/>
      <c r="BX73" s="125"/>
      <c r="BY73" s="125"/>
      <c r="BZ73" s="125"/>
      <c r="CA73" s="125"/>
      <c r="CB73" s="220"/>
      <c r="CC73" s="220"/>
      <c r="CD73" s="220"/>
      <c r="CE73" s="220"/>
      <c r="CF73" s="220"/>
      <c r="CG73" s="125"/>
      <c r="CH73" s="125"/>
      <c r="CI73" s="125"/>
      <c r="CJ73" s="125"/>
      <c r="CK73" s="125"/>
      <c r="CL73" s="125"/>
      <c r="CM73" s="125"/>
    </row>
    <row r="74" spans="1:91" x14ac:dyDescent="0.3">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220"/>
      <c r="AJ74" s="220"/>
      <c r="AK74" s="220"/>
      <c r="AL74" s="220"/>
      <c r="AM74" s="220"/>
      <c r="AN74" s="220"/>
      <c r="AO74" s="220"/>
      <c r="AP74" s="220"/>
      <c r="AQ74" s="220"/>
      <c r="AR74" s="220"/>
      <c r="AS74" s="220"/>
      <c r="AT74" s="220"/>
      <c r="AU74" s="220"/>
      <c r="AV74" s="220"/>
      <c r="AW74" s="220"/>
      <c r="AX74" s="220"/>
      <c r="AY74" s="125"/>
      <c r="AZ74" s="125"/>
      <c r="BA74" s="125"/>
      <c r="BB74" s="125"/>
      <c r="BC74" s="220"/>
      <c r="BD74" s="125"/>
      <c r="BE74" s="125"/>
      <c r="BF74" s="125"/>
      <c r="BG74" s="125"/>
      <c r="BH74" s="125"/>
      <c r="BI74" s="125"/>
      <c r="BJ74" s="125"/>
      <c r="BK74" s="125"/>
      <c r="BL74" s="125"/>
      <c r="BM74" s="220"/>
      <c r="BN74" s="125"/>
      <c r="BO74" s="125"/>
      <c r="BP74" s="125"/>
      <c r="BQ74" s="125"/>
      <c r="BR74" s="125"/>
      <c r="BS74" s="125"/>
      <c r="BT74" s="125"/>
      <c r="BU74" s="125"/>
      <c r="BV74" s="125"/>
      <c r="BW74" s="220"/>
      <c r="BX74" s="125"/>
      <c r="BY74" s="125"/>
      <c r="BZ74" s="125"/>
      <c r="CA74" s="125"/>
      <c r="CB74" s="220"/>
      <c r="CC74" s="220"/>
      <c r="CD74" s="220"/>
      <c r="CE74" s="220"/>
      <c r="CF74" s="220"/>
      <c r="CG74" s="125"/>
      <c r="CH74" s="125"/>
      <c r="CI74" s="125"/>
      <c r="CJ74" s="125"/>
      <c r="CK74" s="125"/>
      <c r="CL74" s="125"/>
      <c r="CM74" s="125"/>
    </row>
    <row r="75" spans="1:91" x14ac:dyDescent="0.3">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220"/>
      <c r="AJ75" s="220"/>
      <c r="AK75" s="220"/>
      <c r="AL75" s="220"/>
      <c r="AM75" s="220"/>
      <c r="AN75" s="220"/>
      <c r="AO75" s="220"/>
      <c r="AP75" s="220"/>
      <c r="AQ75" s="220"/>
      <c r="AR75" s="220"/>
      <c r="AS75" s="220"/>
      <c r="AT75" s="220"/>
      <c r="AU75" s="220"/>
      <c r="AV75" s="220"/>
      <c r="AW75" s="220"/>
      <c r="AX75" s="220"/>
      <c r="AY75" s="125"/>
      <c r="AZ75" s="125"/>
      <c r="BA75" s="125"/>
      <c r="BB75" s="125"/>
      <c r="BC75" s="220"/>
      <c r="BD75" s="125"/>
      <c r="BE75" s="125"/>
      <c r="BF75" s="125"/>
      <c r="BG75" s="125"/>
      <c r="BH75" s="125"/>
      <c r="BI75" s="125"/>
      <c r="BJ75" s="125"/>
      <c r="BK75" s="125"/>
      <c r="BL75" s="125"/>
      <c r="BM75" s="220"/>
      <c r="BN75" s="125"/>
      <c r="BO75" s="125"/>
      <c r="BP75" s="125"/>
      <c r="BQ75" s="125"/>
      <c r="BR75" s="125"/>
      <c r="BS75" s="125"/>
      <c r="BT75" s="125"/>
      <c r="BU75" s="125"/>
      <c r="BV75" s="125"/>
      <c r="BW75" s="220"/>
      <c r="BX75" s="125"/>
      <c r="BY75" s="125"/>
      <c r="BZ75" s="125"/>
      <c r="CA75" s="125"/>
      <c r="CB75" s="220"/>
      <c r="CC75" s="220"/>
      <c r="CD75" s="220"/>
      <c r="CE75" s="220"/>
      <c r="CF75" s="220"/>
      <c r="CG75" s="125"/>
      <c r="CH75" s="125"/>
      <c r="CI75" s="125"/>
      <c r="CJ75" s="125"/>
      <c r="CK75" s="125"/>
      <c r="CL75" s="125"/>
      <c r="CM75" s="125"/>
    </row>
    <row r="76" spans="1:91" x14ac:dyDescent="0.3">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220"/>
      <c r="AJ76" s="220"/>
      <c r="AK76" s="220"/>
      <c r="AL76" s="220"/>
      <c r="AM76" s="220"/>
      <c r="AN76" s="220"/>
      <c r="AO76" s="220"/>
      <c r="AP76" s="220"/>
      <c r="AQ76" s="220"/>
      <c r="AR76" s="220"/>
      <c r="AS76" s="220"/>
      <c r="AT76" s="220"/>
      <c r="AU76" s="220"/>
      <c r="AV76" s="220"/>
      <c r="AW76" s="220"/>
      <c r="AX76" s="220"/>
      <c r="AY76" s="125"/>
      <c r="AZ76" s="125"/>
      <c r="BA76" s="125"/>
      <c r="BB76" s="125"/>
      <c r="BC76" s="220"/>
      <c r="BD76" s="125"/>
      <c r="BE76" s="125"/>
      <c r="BF76" s="125"/>
      <c r="BG76" s="125"/>
      <c r="BH76" s="125"/>
      <c r="BI76" s="125"/>
      <c r="BJ76" s="125"/>
      <c r="BK76" s="125"/>
      <c r="BL76" s="125"/>
      <c r="BM76" s="220"/>
      <c r="BN76" s="125"/>
      <c r="BO76" s="125"/>
      <c r="BP76" s="125"/>
      <c r="BQ76" s="125"/>
      <c r="BR76" s="125"/>
      <c r="BS76" s="125"/>
      <c r="BT76" s="125"/>
      <c r="BU76" s="125"/>
      <c r="BV76" s="125"/>
      <c r="BW76" s="220"/>
      <c r="BX76" s="125"/>
      <c r="BY76" s="125"/>
      <c r="BZ76" s="125"/>
      <c r="CA76" s="125"/>
      <c r="CB76" s="220"/>
      <c r="CC76" s="220"/>
      <c r="CD76" s="220"/>
      <c r="CE76" s="220"/>
      <c r="CF76" s="220"/>
      <c r="CG76" s="125"/>
      <c r="CH76" s="125"/>
      <c r="CI76" s="125"/>
      <c r="CJ76" s="125"/>
      <c r="CK76" s="125"/>
      <c r="CL76" s="125"/>
      <c r="CM76" s="125"/>
    </row>
    <row r="77" spans="1:91" x14ac:dyDescent="0.3">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220"/>
      <c r="AJ77" s="220"/>
      <c r="AK77" s="220"/>
      <c r="AL77" s="220"/>
      <c r="AM77" s="220"/>
      <c r="AN77" s="220"/>
      <c r="AO77" s="220"/>
      <c r="AP77" s="220"/>
      <c r="AQ77" s="220"/>
      <c r="AR77" s="220"/>
      <c r="AS77" s="220"/>
      <c r="AT77" s="220"/>
      <c r="AU77" s="220"/>
      <c r="AV77" s="220"/>
      <c r="AW77" s="220"/>
      <c r="AX77" s="220"/>
      <c r="AY77" s="125"/>
      <c r="AZ77" s="125"/>
      <c r="BA77" s="125"/>
      <c r="BB77" s="125"/>
      <c r="BC77" s="220"/>
      <c r="BD77" s="125"/>
      <c r="BE77" s="125"/>
      <c r="BF77" s="125"/>
      <c r="BG77" s="125"/>
      <c r="BH77" s="125"/>
      <c r="BI77" s="125"/>
      <c r="BJ77" s="125"/>
      <c r="BK77" s="125"/>
      <c r="BL77" s="125"/>
      <c r="BM77" s="220"/>
      <c r="BN77" s="125"/>
      <c r="BO77" s="125"/>
      <c r="BP77" s="125"/>
      <c r="BQ77" s="125"/>
      <c r="BR77" s="125"/>
      <c r="BS77" s="125"/>
      <c r="BT77" s="125"/>
      <c r="BU77" s="125"/>
      <c r="BV77" s="125"/>
      <c r="BW77" s="220"/>
      <c r="BX77" s="125"/>
      <c r="BY77" s="125"/>
      <c r="BZ77" s="125"/>
      <c r="CA77" s="125"/>
      <c r="CB77" s="220"/>
      <c r="CC77" s="220"/>
      <c r="CD77" s="220"/>
      <c r="CE77" s="220"/>
      <c r="CF77" s="220"/>
      <c r="CG77" s="125"/>
      <c r="CH77" s="125"/>
      <c r="CI77" s="125"/>
      <c r="CJ77" s="125"/>
      <c r="CK77" s="125"/>
      <c r="CL77" s="125"/>
      <c r="CM77" s="125"/>
    </row>
    <row r="78" spans="1:91" x14ac:dyDescent="0.3">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220"/>
      <c r="AJ78" s="220"/>
      <c r="AK78" s="220"/>
      <c r="AL78" s="220"/>
      <c r="AM78" s="220"/>
      <c r="AN78" s="220"/>
      <c r="AO78" s="220"/>
      <c r="AP78" s="220"/>
      <c r="AQ78" s="220"/>
      <c r="AR78" s="220"/>
      <c r="AS78" s="220"/>
      <c r="AT78" s="220"/>
      <c r="AU78" s="220"/>
      <c r="AV78" s="220"/>
      <c r="AW78" s="220"/>
      <c r="AX78" s="220"/>
      <c r="AY78" s="125"/>
      <c r="AZ78" s="125"/>
      <c r="BA78" s="125"/>
      <c r="BB78" s="125"/>
      <c r="BC78" s="220"/>
      <c r="BD78" s="125"/>
      <c r="BE78" s="125"/>
      <c r="BF78" s="125"/>
      <c r="BG78" s="125"/>
      <c r="BH78" s="125"/>
      <c r="BI78" s="125"/>
      <c r="BJ78" s="125"/>
      <c r="BK78" s="125"/>
      <c r="BL78" s="125"/>
      <c r="BM78" s="220"/>
      <c r="BN78" s="125"/>
      <c r="BO78" s="125"/>
      <c r="BP78" s="125"/>
      <c r="BQ78" s="125"/>
      <c r="BR78" s="125"/>
      <c r="BS78" s="125"/>
      <c r="BT78" s="125"/>
      <c r="BU78" s="125"/>
      <c r="BV78" s="125"/>
      <c r="BW78" s="220"/>
      <c r="BX78" s="125"/>
      <c r="BY78" s="125"/>
      <c r="BZ78" s="125"/>
      <c r="CA78" s="125"/>
      <c r="CB78" s="220"/>
      <c r="CC78" s="220"/>
      <c r="CD78" s="220"/>
      <c r="CE78" s="220"/>
      <c r="CF78" s="220"/>
      <c r="CG78" s="125"/>
      <c r="CH78" s="125"/>
      <c r="CI78" s="125"/>
      <c r="CJ78" s="125"/>
      <c r="CK78" s="125"/>
      <c r="CL78" s="125"/>
      <c r="CM78" s="125"/>
    </row>
    <row r="79" spans="1:91" x14ac:dyDescent="0.3">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220"/>
      <c r="AJ79" s="220"/>
      <c r="AK79" s="220"/>
      <c r="AL79" s="220"/>
      <c r="AM79" s="220"/>
      <c r="AN79" s="220"/>
      <c r="AO79" s="220"/>
      <c r="AP79" s="220"/>
      <c r="AQ79" s="220"/>
      <c r="AR79" s="220"/>
      <c r="AS79" s="220"/>
      <c r="AT79" s="220"/>
      <c r="AU79" s="220"/>
      <c r="AV79" s="220"/>
      <c r="AW79" s="220"/>
      <c r="AX79" s="220"/>
      <c r="AY79" s="125"/>
      <c r="AZ79" s="125"/>
      <c r="BA79" s="125"/>
      <c r="BB79" s="125"/>
      <c r="BC79" s="220"/>
      <c r="BD79" s="125"/>
      <c r="BE79" s="125"/>
      <c r="BF79" s="125"/>
      <c r="BG79" s="125"/>
      <c r="BH79" s="125"/>
      <c r="BI79" s="125"/>
      <c r="BJ79" s="125"/>
      <c r="BK79" s="125"/>
      <c r="BL79" s="125"/>
      <c r="BM79" s="220"/>
      <c r="BN79" s="125"/>
      <c r="BO79" s="125"/>
      <c r="BP79" s="125"/>
      <c r="BQ79" s="125"/>
      <c r="BR79" s="125"/>
      <c r="BS79" s="125"/>
      <c r="BT79" s="125"/>
      <c r="BU79" s="125"/>
      <c r="BV79" s="125"/>
      <c r="BW79" s="220"/>
      <c r="BX79" s="125"/>
      <c r="BY79" s="125"/>
      <c r="BZ79" s="125"/>
      <c r="CA79" s="125"/>
      <c r="CB79" s="220"/>
      <c r="CC79" s="220"/>
      <c r="CD79" s="220"/>
      <c r="CE79" s="220"/>
      <c r="CF79" s="220"/>
      <c r="CG79" s="125"/>
      <c r="CH79" s="125"/>
      <c r="CI79" s="125"/>
      <c r="CJ79" s="125"/>
      <c r="CK79" s="125"/>
      <c r="CL79" s="125"/>
      <c r="CM79" s="125"/>
    </row>
    <row r="80" spans="1:91" x14ac:dyDescent="0.3">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220"/>
      <c r="AJ80" s="220"/>
      <c r="AK80" s="220"/>
      <c r="AL80" s="220"/>
      <c r="AM80" s="220"/>
      <c r="AN80" s="220"/>
      <c r="AO80" s="220"/>
      <c r="AP80" s="220"/>
      <c r="AQ80" s="220"/>
      <c r="AR80" s="220"/>
      <c r="AS80" s="220"/>
      <c r="AT80" s="220"/>
      <c r="AU80" s="220"/>
      <c r="AV80" s="220"/>
      <c r="AW80" s="220"/>
      <c r="AX80" s="220"/>
      <c r="AY80" s="125"/>
      <c r="AZ80" s="125"/>
      <c r="BA80" s="125"/>
      <c r="BB80" s="125"/>
      <c r="BC80" s="220"/>
      <c r="BD80" s="125"/>
      <c r="BE80" s="125"/>
      <c r="BF80" s="125"/>
      <c r="BG80" s="125"/>
      <c r="BH80" s="125"/>
      <c r="BI80" s="125"/>
      <c r="BJ80" s="125"/>
      <c r="BK80" s="125"/>
      <c r="BL80" s="125"/>
      <c r="BM80" s="220"/>
      <c r="BN80" s="125"/>
      <c r="BO80" s="125"/>
      <c r="BP80" s="125"/>
      <c r="BQ80" s="125"/>
      <c r="BR80" s="125"/>
      <c r="BS80" s="125"/>
      <c r="BT80" s="125"/>
      <c r="BU80" s="125"/>
      <c r="BV80" s="125"/>
      <c r="BW80" s="220"/>
      <c r="BX80" s="125"/>
      <c r="BY80" s="125"/>
      <c r="BZ80" s="125"/>
      <c r="CA80" s="125"/>
      <c r="CB80" s="220"/>
      <c r="CC80" s="220"/>
      <c r="CD80" s="220"/>
      <c r="CE80" s="220"/>
      <c r="CF80" s="220"/>
      <c r="CG80" s="125"/>
      <c r="CH80" s="125"/>
      <c r="CI80" s="125"/>
      <c r="CJ80" s="125"/>
      <c r="CK80" s="125"/>
      <c r="CL80" s="125"/>
      <c r="CM80" s="125"/>
    </row>
    <row r="81" spans="1:91" x14ac:dyDescent="0.3">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220"/>
      <c r="AJ81" s="220"/>
      <c r="AK81" s="220"/>
      <c r="AL81" s="220"/>
      <c r="AM81" s="220"/>
      <c r="AN81" s="220"/>
      <c r="AO81" s="220"/>
      <c r="AP81" s="220"/>
      <c r="AQ81" s="220"/>
      <c r="AR81" s="220"/>
      <c r="AS81" s="220"/>
      <c r="AT81" s="220"/>
      <c r="AU81" s="220"/>
      <c r="AV81" s="220"/>
      <c r="AW81" s="220"/>
      <c r="AX81" s="220"/>
      <c r="AY81" s="125"/>
      <c r="AZ81" s="125"/>
      <c r="BA81" s="125"/>
      <c r="BB81" s="125"/>
      <c r="BC81" s="220"/>
      <c r="BD81" s="125"/>
      <c r="BE81" s="125"/>
      <c r="BF81" s="125"/>
      <c r="BG81" s="125"/>
      <c r="BH81" s="125"/>
      <c r="BI81" s="125"/>
      <c r="BJ81" s="125"/>
      <c r="BK81" s="125"/>
      <c r="BL81" s="125"/>
      <c r="BM81" s="220"/>
      <c r="BN81" s="125"/>
      <c r="BO81" s="125"/>
      <c r="BP81" s="125"/>
      <c r="BQ81" s="125"/>
      <c r="BR81" s="125"/>
      <c r="BS81" s="125"/>
      <c r="BT81" s="125"/>
      <c r="BU81" s="125"/>
      <c r="BV81" s="125"/>
      <c r="BW81" s="220"/>
      <c r="BX81" s="125"/>
      <c r="BY81" s="125"/>
      <c r="BZ81" s="125"/>
      <c r="CA81" s="125"/>
      <c r="CB81" s="220"/>
      <c r="CC81" s="220"/>
      <c r="CD81" s="220"/>
      <c r="CE81" s="220"/>
      <c r="CF81" s="220"/>
      <c r="CG81" s="125"/>
      <c r="CH81" s="125"/>
      <c r="CI81" s="125"/>
      <c r="CJ81" s="125"/>
      <c r="CK81" s="125"/>
      <c r="CL81" s="125"/>
      <c r="CM81" s="125"/>
    </row>
    <row r="82" spans="1:91" x14ac:dyDescent="0.3">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220"/>
      <c r="AJ82" s="220"/>
      <c r="AK82" s="220"/>
      <c r="AL82" s="220"/>
      <c r="AM82" s="220"/>
      <c r="AN82" s="220"/>
      <c r="AO82" s="220"/>
      <c r="AP82" s="220"/>
      <c r="AQ82" s="220"/>
      <c r="AR82" s="220"/>
      <c r="AS82" s="220"/>
      <c r="AT82" s="220"/>
      <c r="AU82" s="220"/>
      <c r="AV82" s="220"/>
      <c r="AW82" s="220"/>
      <c r="AX82" s="220"/>
      <c r="AY82" s="125"/>
      <c r="AZ82" s="125"/>
      <c r="BA82" s="125"/>
      <c r="BB82" s="125"/>
      <c r="BC82" s="220"/>
      <c r="BD82" s="125"/>
      <c r="BE82" s="125"/>
      <c r="BF82" s="125"/>
      <c r="BG82" s="125"/>
      <c r="BH82" s="125"/>
      <c r="BI82" s="125"/>
      <c r="BJ82" s="125"/>
      <c r="BK82" s="125"/>
      <c r="BL82" s="125"/>
      <c r="BM82" s="220"/>
      <c r="BN82" s="125"/>
      <c r="BO82" s="125"/>
      <c r="BP82" s="125"/>
      <c r="BQ82" s="125"/>
      <c r="BR82" s="125"/>
      <c r="BS82" s="125"/>
      <c r="BT82" s="125"/>
      <c r="BU82" s="125"/>
      <c r="BV82" s="125"/>
      <c r="BW82" s="220"/>
      <c r="BX82" s="125"/>
      <c r="BY82" s="125"/>
      <c r="BZ82" s="125"/>
      <c r="CA82" s="125"/>
      <c r="CB82" s="220"/>
      <c r="CC82" s="220"/>
      <c r="CD82" s="220"/>
      <c r="CE82" s="220"/>
      <c r="CF82" s="220"/>
      <c r="CG82" s="125"/>
      <c r="CH82" s="125"/>
      <c r="CI82" s="125"/>
      <c r="CJ82" s="125"/>
      <c r="CK82" s="125"/>
      <c r="CL82" s="125"/>
      <c r="CM82" s="125"/>
    </row>
    <row r="83" spans="1:91" x14ac:dyDescent="0.3">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220"/>
      <c r="AJ83" s="220"/>
      <c r="AK83" s="220"/>
      <c r="AL83" s="220"/>
      <c r="AM83" s="220"/>
      <c r="AN83" s="220"/>
      <c r="AO83" s="220"/>
      <c r="AP83" s="220"/>
      <c r="AQ83" s="220"/>
      <c r="AR83" s="220"/>
      <c r="AS83" s="220"/>
      <c r="AT83" s="220"/>
      <c r="AU83" s="220"/>
      <c r="AV83" s="220"/>
      <c r="AW83" s="220"/>
      <c r="AX83" s="220"/>
      <c r="AY83" s="125"/>
      <c r="AZ83" s="125"/>
      <c r="BA83" s="125"/>
      <c r="BB83" s="125"/>
      <c r="BC83" s="220"/>
      <c r="BD83" s="125"/>
      <c r="BE83" s="125"/>
      <c r="BF83" s="125"/>
      <c r="BG83" s="125"/>
      <c r="BH83" s="125"/>
      <c r="BI83" s="125"/>
      <c r="BJ83" s="125"/>
      <c r="BK83" s="125"/>
      <c r="BL83" s="125"/>
      <c r="BM83" s="220"/>
      <c r="BN83" s="125"/>
      <c r="BO83" s="125"/>
      <c r="BP83" s="125"/>
      <c r="BQ83" s="125"/>
      <c r="BR83" s="125"/>
      <c r="BS83" s="125"/>
      <c r="BT83" s="125"/>
      <c r="BU83" s="125"/>
      <c r="BV83" s="125"/>
      <c r="BW83" s="220"/>
      <c r="BX83" s="125"/>
      <c r="BY83" s="125"/>
      <c r="BZ83" s="125"/>
      <c r="CA83" s="125"/>
      <c r="CB83" s="220"/>
      <c r="CC83" s="220"/>
      <c r="CD83" s="220"/>
      <c r="CE83" s="220"/>
      <c r="CF83" s="220"/>
      <c r="CG83" s="125"/>
      <c r="CH83" s="125"/>
      <c r="CI83" s="125"/>
      <c r="CJ83" s="125"/>
      <c r="CK83" s="125"/>
      <c r="CL83" s="125"/>
      <c r="CM83" s="125"/>
    </row>
    <row r="84" spans="1:91" x14ac:dyDescent="0.3">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220"/>
      <c r="AJ84" s="220"/>
      <c r="AK84" s="220"/>
      <c r="AL84" s="220"/>
      <c r="AM84" s="220"/>
      <c r="AN84" s="220"/>
      <c r="AO84" s="220"/>
      <c r="AP84" s="220"/>
      <c r="AQ84" s="220"/>
      <c r="AR84" s="220"/>
      <c r="AS84" s="220"/>
      <c r="AT84" s="220"/>
      <c r="AU84" s="220"/>
      <c r="AV84" s="220"/>
      <c r="AW84" s="220"/>
      <c r="AX84" s="220"/>
      <c r="AY84" s="125"/>
      <c r="AZ84" s="125"/>
      <c r="BA84" s="125"/>
      <c r="BB84" s="125"/>
      <c r="BC84" s="220"/>
      <c r="BD84" s="125"/>
      <c r="BE84" s="125"/>
      <c r="BF84" s="125"/>
      <c r="BG84" s="125"/>
      <c r="BH84" s="125"/>
      <c r="BI84" s="125"/>
      <c r="BJ84" s="125"/>
      <c r="BK84" s="125"/>
      <c r="BL84" s="125"/>
      <c r="BM84" s="220"/>
      <c r="BN84" s="125"/>
      <c r="BO84" s="125"/>
      <c r="BP84" s="125"/>
      <c r="BQ84" s="125"/>
      <c r="BR84" s="125"/>
      <c r="BS84" s="125"/>
      <c r="BT84" s="125"/>
      <c r="BU84" s="125"/>
      <c r="BV84" s="125"/>
      <c r="BW84" s="220"/>
      <c r="BX84" s="125"/>
      <c r="BY84" s="125"/>
      <c r="BZ84" s="125"/>
      <c r="CA84" s="125"/>
      <c r="CB84" s="220"/>
      <c r="CC84" s="220"/>
      <c r="CD84" s="220"/>
      <c r="CE84" s="220"/>
      <c r="CF84" s="220"/>
      <c r="CG84" s="125"/>
      <c r="CH84" s="125"/>
      <c r="CI84" s="125"/>
      <c r="CJ84" s="125"/>
      <c r="CK84" s="125"/>
      <c r="CL84" s="125"/>
      <c r="CM84" s="125"/>
    </row>
    <row r="85" spans="1:91" x14ac:dyDescent="0.3">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220"/>
      <c r="AJ85" s="220"/>
      <c r="AK85" s="220"/>
      <c r="AL85" s="220"/>
      <c r="AM85" s="220"/>
      <c r="AN85" s="220"/>
      <c r="AO85" s="220"/>
      <c r="AP85" s="220"/>
      <c r="AQ85" s="220"/>
      <c r="AR85" s="220"/>
      <c r="AS85" s="220"/>
      <c r="AT85" s="220"/>
      <c r="AU85" s="220"/>
      <c r="AV85" s="220"/>
      <c r="AW85" s="220"/>
      <c r="AX85" s="220"/>
      <c r="AY85" s="125"/>
      <c r="AZ85" s="125"/>
      <c r="BA85" s="125"/>
      <c r="BB85" s="125"/>
      <c r="BC85" s="220"/>
      <c r="BD85" s="125"/>
      <c r="BE85" s="125"/>
      <c r="BF85" s="125"/>
      <c r="BG85" s="125"/>
      <c r="BH85" s="125"/>
      <c r="BI85" s="125"/>
      <c r="BJ85" s="125"/>
      <c r="BK85" s="125"/>
      <c r="BL85" s="125"/>
      <c r="BM85" s="220"/>
      <c r="BN85" s="125"/>
      <c r="BO85" s="125"/>
      <c r="BP85" s="125"/>
      <c r="BQ85" s="125"/>
      <c r="BR85" s="125"/>
      <c r="BS85" s="125"/>
      <c r="BT85" s="125"/>
      <c r="BU85" s="125"/>
      <c r="BV85" s="125"/>
      <c r="BW85" s="220"/>
      <c r="BX85" s="125"/>
      <c r="BY85" s="125"/>
      <c r="BZ85" s="125"/>
      <c r="CA85" s="125"/>
      <c r="CB85" s="220"/>
      <c r="CC85" s="220"/>
      <c r="CD85" s="220"/>
      <c r="CE85" s="220"/>
      <c r="CF85" s="220"/>
      <c r="CG85" s="125"/>
      <c r="CH85" s="125"/>
      <c r="CI85" s="125"/>
      <c r="CJ85" s="125"/>
      <c r="CK85" s="125"/>
      <c r="CL85" s="125"/>
      <c r="CM85" s="125"/>
    </row>
    <row r="86" spans="1:91" x14ac:dyDescent="0.3">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220"/>
      <c r="AJ86" s="220"/>
      <c r="AK86" s="220"/>
      <c r="AL86" s="220"/>
      <c r="AM86" s="220"/>
      <c r="AN86" s="220"/>
      <c r="AO86" s="220"/>
      <c r="AP86" s="220"/>
      <c r="AQ86" s="220"/>
      <c r="AR86" s="220"/>
      <c r="AS86" s="220"/>
      <c r="AT86" s="220"/>
      <c r="AU86" s="220"/>
      <c r="AV86" s="220"/>
      <c r="AW86" s="220"/>
      <c r="AX86" s="220"/>
      <c r="AY86" s="125"/>
      <c r="AZ86" s="125"/>
      <c r="BA86" s="125"/>
      <c r="BB86" s="125"/>
      <c r="BC86" s="220"/>
      <c r="BD86" s="125"/>
      <c r="BE86" s="125"/>
      <c r="BF86" s="125"/>
      <c r="BG86" s="125"/>
      <c r="BH86" s="125"/>
      <c r="BI86" s="125"/>
      <c r="BJ86" s="125"/>
      <c r="BK86" s="125"/>
      <c r="BL86" s="125"/>
      <c r="BM86" s="220"/>
      <c r="BN86" s="125"/>
      <c r="BO86" s="125"/>
      <c r="BP86" s="125"/>
      <c r="BQ86" s="125"/>
      <c r="BR86" s="125"/>
      <c r="BS86" s="125"/>
      <c r="BT86" s="125"/>
      <c r="BU86" s="125"/>
      <c r="BV86" s="125"/>
      <c r="BW86" s="220"/>
      <c r="BX86" s="125"/>
      <c r="BY86" s="125"/>
      <c r="BZ86" s="125"/>
      <c r="CA86" s="125"/>
      <c r="CB86" s="220"/>
      <c r="CC86" s="220"/>
      <c r="CD86" s="220"/>
      <c r="CE86" s="220"/>
      <c r="CF86" s="220"/>
      <c r="CG86" s="125"/>
      <c r="CH86" s="125"/>
      <c r="CI86" s="125"/>
      <c r="CJ86" s="125"/>
      <c r="CK86" s="125"/>
      <c r="CL86" s="125"/>
      <c r="CM86" s="125"/>
    </row>
    <row r="87" spans="1:91" x14ac:dyDescent="0.3">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220"/>
      <c r="AJ87" s="220"/>
      <c r="AK87" s="220"/>
      <c r="AL87" s="220"/>
      <c r="AM87" s="220"/>
      <c r="AN87" s="220"/>
      <c r="AO87" s="220"/>
      <c r="AP87" s="220"/>
      <c r="AQ87" s="220"/>
      <c r="AR87" s="220"/>
      <c r="AS87" s="220"/>
      <c r="AT87" s="220"/>
      <c r="AU87" s="220"/>
      <c r="AV87" s="220"/>
      <c r="AW87" s="220"/>
      <c r="AX87" s="220"/>
      <c r="AY87" s="125"/>
      <c r="AZ87" s="125"/>
      <c r="BA87" s="125"/>
      <c r="BB87" s="125"/>
      <c r="BC87" s="220"/>
      <c r="BD87" s="125"/>
      <c r="BE87" s="125"/>
      <c r="BF87" s="125"/>
      <c r="BG87" s="125"/>
      <c r="BH87" s="125"/>
      <c r="BI87" s="125"/>
      <c r="BJ87" s="125"/>
      <c r="BK87" s="125"/>
      <c r="BL87" s="125"/>
      <c r="BM87" s="220"/>
      <c r="BN87" s="125"/>
      <c r="BO87" s="125"/>
      <c r="BP87" s="125"/>
      <c r="BQ87" s="125"/>
      <c r="BR87" s="125"/>
      <c r="BS87" s="125"/>
      <c r="BT87" s="125"/>
      <c r="BU87" s="125"/>
      <c r="BV87" s="125"/>
      <c r="BW87" s="220"/>
      <c r="BX87" s="125"/>
      <c r="BY87" s="125"/>
      <c r="BZ87" s="125"/>
      <c r="CA87" s="125"/>
      <c r="CB87" s="220"/>
      <c r="CC87" s="220"/>
      <c r="CD87" s="220"/>
      <c r="CE87" s="220"/>
      <c r="CF87" s="220"/>
      <c r="CG87" s="125"/>
      <c r="CH87" s="125"/>
      <c r="CI87" s="125"/>
      <c r="CJ87" s="125"/>
      <c r="CK87" s="125"/>
      <c r="CL87" s="125"/>
      <c r="CM87" s="125"/>
    </row>
    <row r="88" spans="1:91" x14ac:dyDescent="0.3">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220"/>
      <c r="AJ88" s="220"/>
      <c r="AK88" s="220"/>
      <c r="AL88" s="220"/>
      <c r="AM88" s="220"/>
      <c r="AN88" s="220"/>
      <c r="AO88" s="220"/>
      <c r="AP88" s="220"/>
      <c r="AQ88" s="220"/>
      <c r="AR88" s="220"/>
      <c r="AS88" s="220"/>
      <c r="AT88" s="220"/>
      <c r="AU88" s="220"/>
      <c r="AV88" s="220"/>
      <c r="AW88" s="220"/>
      <c r="AX88" s="220"/>
      <c r="AY88" s="125"/>
      <c r="AZ88" s="125"/>
      <c r="BA88" s="125"/>
      <c r="BB88" s="125"/>
      <c r="BC88" s="220"/>
      <c r="BD88" s="125"/>
      <c r="BE88" s="125"/>
      <c r="BF88" s="125"/>
      <c r="BG88" s="125"/>
      <c r="BH88" s="125"/>
      <c r="BI88" s="125"/>
      <c r="BJ88" s="125"/>
      <c r="BK88" s="125"/>
      <c r="BL88" s="125"/>
      <c r="BM88" s="220"/>
      <c r="BN88" s="125"/>
      <c r="BO88" s="125"/>
      <c r="BP88" s="125"/>
      <c r="BQ88" s="125"/>
      <c r="BR88" s="125"/>
      <c r="BS88" s="125"/>
      <c r="BT88" s="125"/>
      <c r="BU88" s="125"/>
      <c r="BV88" s="125"/>
      <c r="BW88" s="220"/>
      <c r="BX88" s="125"/>
      <c r="BY88" s="125"/>
      <c r="BZ88" s="125"/>
      <c r="CA88" s="125"/>
      <c r="CB88" s="220"/>
      <c r="CC88" s="220"/>
      <c r="CD88" s="220"/>
      <c r="CE88" s="220"/>
      <c r="CF88" s="220"/>
      <c r="CG88" s="125"/>
      <c r="CH88" s="125"/>
      <c r="CI88" s="125"/>
      <c r="CJ88" s="125"/>
      <c r="CK88" s="125"/>
      <c r="CL88" s="125"/>
      <c r="CM88" s="125"/>
    </row>
    <row r="89" spans="1:91" s="125" customFormat="1" x14ac:dyDescent="0.3">
      <c r="AI89" s="220"/>
      <c r="AJ89" s="220"/>
      <c r="AK89" s="220"/>
      <c r="AL89" s="220"/>
      <c r="AM89" s="220"/>
      <c r="AN89" s="220"/>
      <c r="AO89" s="220"/>
      <c r="AP89" s="220"/>
      <c r="AQ89" s="220"/>
      <c r="AR89" s="220"/>
      <c r="AS89" s="220"/>
      <c r="AT89" s="220"/>
      <c r="AU89" s="220"/>
      <c r="AV89" s="220"/>
      <c r="AW89" s="220"/>
      <c r="AX89" s="220"/>
      <c r="BC89" s="220"/>
      <c r="BM89" s="220"/>
      <c r="BW89" s="220"/>
      <c r="CB89" s="220"/>
      <c r="CC89" s="220"/>
      <c r="CD89" s="220"/>
      <c r="CE89" s="220"/>
      <c r="CF89" s="220"/>
    </row>
    <row r="90" spans="1:91" s="125" customFormat="1" x14ac:dyDescent="0.3">
      <c r="AI90" s="126"/>
      <c r="AJ90" s="126"/>
      <c r="AK90" s="126"/>
      <c r="AL90" s="126"/>
      <c r="AM90" s="126"/>
      <c r="AN90" s="126"/>
      <c r="AO90" s="126"/>
      <c r="AP90" s="126"/>
      <c r="AQ90" s="126"/>
      <c r="AR90" s="126"/>
      <c r="AS90" s="126"/>
      <c r="AT90" s="126"/>
      <c r="AU90" s="126"/>
      <c r="AV90" s="126"/>
      <c r="AW90" s="126"/>
      <c r="AX90" s="126"/>
      <c r="BC90" s="126"/>
      <c r="BM90" s="126"/>
      <c r="BW90" s="126"/>
      <c r="CB90" s="126"/>
      <c r="CC90" s="126"/>
      <c r="CD90" s="126"/>
      <c r="CE90" s="126"/>
      <c r="CF90" s="126"/>
    </row>
    <row r="146" spans="5:44" s="1" customFormat="1" ht="3" customHeight="1" x14ac:dyDescent="0.3">
      <c r="E146" s="4"/>
      <c r="AE146" s="4"/>
      <c r="AF146" s="4"/>
      <c r="AG146" s="4"/>
      <c r="AH146" s="4"/>
      <c r="AI146" s="2"/>
      <c r="AJ146" s="2"/>
      <c r="AK146" s="2"/>
      <c r="AL146" s="2"/>
      <c r="AM146" s="2"/>
      <c r="AN146" s="2"/>
      <c r="AO146" s="2"/>
      <c r="AP146" s="2"/>
      <c r="AQ146" s="2"/>
      <c r="AR146" s="2"/>
    </row>
    <row r="147" spans="5:44" s="1" customFormat="1" ht="3" customHeight="1" x14ac:dyDescent="0.3">
      <c r="E147" s="4"/>
      <c r="AE147" s="4"/>
      <c r="AF147" s="4"/>
      <c r="AG147" s="4"/>
      <c r="AH147" s="4"/>
      <c r="AI147" s="2"/>
      <c r="AJ147" s="2"/>
      <c r="AK147" s="2"/>
      <c r="AL147" s="2"/>
      <c r="AM147" s="2"/>
      <c r="AN147" s="2"/>
      <c r="AO147" s="2"/>
      <c r="AP147" s="2"/>
      <c r="AQ147" s="2"/>
      <c r="AR147" s="2"/>
    </row>
    <row r="148" spans="5:44" ht="3" customHeight="1" x14ac:dyDescent="0.3"/>
    <row r="149" spans="5:44" ht="3" customHeight="1" x14ac:dyDescent="0.3"/>
    <row r="150" spans="5:44" ht="12" customHeight="1" x14ac:dyDescent="0.3"/>
    <row r="151" spans="5:44" ht="12" customHeight="1" x14ac:dyDescent="0.3"/>
    <row r="152" spans="5:44" ht="12" customHeight="1" x14ac:dyDescent="0.3"/>
    <row r="153" spans="5:44" ht="12" customHeight="1" x14ac:dyDescent="0.3"/>
    <row r="154" spans="5:44" ht="12" customHeight="1" x14ac:dyDescent="0.3"/>
    <row r="155" spans="5:44" ht="12" customHeight="1" x14ac:dyDescent="0.3"/>
    <row r="156" spans="5:44" ht="12" customHeight="1" x14ac:dyDescent="0.3"/>
    <row r="157" spans="5:44" ht="12" customHeight="1" x14ac:dyDescent="0.3"/>
    <row r="158" spans="5:44" ht="12" customHeight="1" x14ac:dyDescent="0.3"/>
    <row r="159" spans="5:44" ht="12" customHeight="1" x14ac:dyDescent="0.3"/>
    <row r="160" spans="5:44"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sheetData>
  <sheetProtection algorithmName="SHA-512" hashValue="8M9zLrTb8MVe51vEU5quFwb9Nx5TT0D1iOcOJJNizJZrnU3qY3RzJZSTob0y+QqS0BEBcLg+20mXNCfI+kIQEA==" saltValue="OAkN5ATy2uN9m59o/V9q7Q==" spinCount="100000" sheet="1" objects="1" scenarios="1"/>
  <mergeCells count="29">
    <mergeCell ref="C2:BY3"/>
    <mergeCell ref="C4:BY5"/>
    <mergeCell ref="C12:BY12"/>
    <mergeCell ref="C50:AD50"/>
    <mergeCell ref="BR50:BW50"/>
    <mergeCell ref="AG34:BO34"/>
    <mergeCell ref="AG36:AK37"/>
    <mergeCell ref="AL36:AP37"/>
    <mergeCell ref="AQ36:AU37"/>
    <mergeCell ref="BR39:BW39"/>
    <mergeCell ref="BR42:BW42"/>
    <mergeCell ref="BR45:BW45"/>
    <mergeCell ref="BR48:BW48"/>
    <mergeCell ref="BF36:BJ37"/>
    <mergeCell ref="T10:AH10"/>
    <mergeCell ref="AN10:BH10"/>
    <mergeCell ref="C59:BY59"/>
    <mergeCell ref="C27:BY27"/>
    <mergeCell ref="C62:BX62"/>
    <mergeCell ref="C60:BY60"/>
    <mergeCell ref="C13:BY13"/>
    <mergeCell ref="C15:BY17"/>
    <mergeCell ref="C31:BY33"/>
    <mergeCell ref="BP34:BY37"/>
    <mergeCell ref="C34:AF37"/>
    <mergeCell ref="AV36:AZ37"/>
    <mergeCell ref="BA36:BE37"/>
    <mergeCell ref="C18:BY26"/>
    <mergeCell ref="C28:BY28"/>
  </mergeCells>
  <pageMargins left="0.70866141732283472" right="0.70866141732283472" top="0.74803149606299213" bottom="0.74803149606299213" header="0.31496062992125984" footer="0.31496062992125984"/>
  <pageSetup paperSize="9" scale="80" orientation="portrait" r:id="rId1"/>
  <headerFooter alignWithMargins="0">
    <oddFooter>&amp;L&amp;8&amp;F  &amp;A&amp;R&amp;8Eigendom van OPGERUIMD! en OrganieQ.</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121"/>
  <sheetViews>
    <sheetView showGridLines="0" zoomScaleNormal="100" workbookViewId="0">
      <pane ySplit="16" topLeftCell="A17" activePane="bottomLeft" state="frozen"/>
      <selection pane="bottomLeft" activeCell="D18" sqref="D18:V18"/>
    </sheetView>
  </sheetViews>
  <sheetFormatPr defaultColWidth="8.88671875" defaultRowHeight="13.8" x14ac:dyDescent="0.3"/>
  <cols>
    <col min="1" max="3" width="0.5546875" style="3" customWidth="1"/>
    <col min="4" max="4" width="4.33203125" style="3" customWidth="1"/>
    <col min="5" max="8" width="0.5546875" style="3" customWidth="1"/>
    <col min="9" max="9" width="4.33203125" style="3" customWidth="1"/>
    <col min="10" max="12" width="0.5546875" style="3" customWidth="1"/>
    <col min="13" max="13" width="4.33203125" style="3" customWidth="1"/>
    <col min="14" max="16" width="0.5546875" style="3" customWidth="1"/>
    <col min="17" max="17" width="4.33203125" style="3" customWidth="1"/>
    <col min="18" max="21" width="0.5546875" style="3" customWidth="1"/>
    <col min="22" max="22" width="4.33203125" style="3" customWidth="1"/>
    <col min="23" max="26" width="0.5546875" style="3" customWidth="1"/>
    <col min="27" max="27" width="7.33203125" style="1" customWidth="1"/>
    <col min="28" max="31" width="0.5546875" style="1" customWidth="1"/>
    <col min="32" max="32" width="7.33203125" style="1" customWidth="1"/>
    <col min="33" max="36" width="0.5546875" style="1" customWidth="1"/>
    <col min="37" max="37" width="7.33203125" style="1" customWidth="1"/>
    <col min="38" max="41" width="0.5546875" style="3" customWidth="1"/>
    <col min="42" max="42" width="7.33203125" style="1" customWidth="1"/>
    <col min="43" max="46" width="0.5546875" style="3" customWidth="1"/>
    <col min="47" max="47" width="7.33203125" style="1" customWidth="1"/>
    <col min="48" max="51" width="0.5546875" style="3" customWidth="1"/>
    <col min="52" max="52" width="7.33203125" style="1" customWidth="1"/>
    <col min="53" max="56" width="0.5546875" style="3" customWidth="1"/>
    <col min="57" max="57" width="7.33203125" style="3" customWidth="1"/>
    <col min="58" max="61" width="0.5546875" style="3" customWidth="1"/>
    <col min="62" max="62" width="7.33203125" style="1" customWidth="1"/>
    <col min="63" max="64" width="0.5546875" style="3" customWidth="1"/>
    <col min="65" max="65" width="2.6640625" style="187" customWidth="1"/>
    <col min="66" max="66" width="0.5546875" style="187" customWidth="1"/>
    <col min="67" max="67" width="2.6640625" style="187" customWidth="1"/>
    <col min="68" max="83" width="4.6640625" style="125" customWidth="1"/>
    <col min="84" max="85" width="4.6640625" style="125" hidden="1" customWidth="1"/>
    <col min="86" max="90" width="8.88671875" style="1" hidden="1" customWidth="1"/>
    <col min="91" max="92" width="8.88671875" style="3" hidden="1" customWidth="1"/>
    <col min="93" max="94" width="8.88671875" style="3" customWidth="1"/>
    <col min="95" max="16384" width="8.88671875" style="3"/>
  </cols>
  <sheetData>
    <row r="1" spans="1:91" s="125" customFormat="1" ht="13.95" customHeight="1" x14ac:dyDescent="0.3">
      <c r="A1" s="137"/>
      <c r="B1" s="460" t="s">
        <v>89</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2"/>
      <c r="BM1" s="254"/>
      <c r="BN1" s="254"/>
      <c r="BO1" s="254"/>
      <c r="BP1" s="129"/>
      <c r="BQ1" s="129"/>
      <c r="BR1" s="129"/>
      <c r="BS1" s="129"/>
      <c r="BT1" s="129"/>
      <c r="BU1" s="129"/>
      <c r="BV1" s="129"/>
      <c r="BW1" s="129"/>
      <c r="BX1" s="129"/>
      <c r="BY1" s="129"/>
      <c r="BZ1" s="129"/>
      <c r="CA1" s="129"/>
      <c r="CB1" s="129"/>
      <c r="CC1" s="129"/>
      <c r="CD1" s="129"/>
      <c r="CE1" s="129"/>
      <c r="CF1" s="129"/>
      <c r="CG1" s="129"/>
      <c r="CH1" s="126"/>
      <c r="CI1" s="126"/>
      <c r="CJ1" s="126"/>
      <c r="CK1" s="126"/>
      <c r="CL1" s="126"/>
    </row>
    <row r="2" spans="1:91" s="125" customFormat="1" ht="13.95" customHeight="1" x14ac:dyDescent="0.3">
      <c r="A2" s="137"/>
      <c r="B2" s="463"/>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5"/>
      <c r="BM2" s="254"/>
      <c r="BN2" s="254"/>
      <c r="BO2" s="254"/>
      <c r="BP2" s="129"/>
      <c r="BQ2" s="129"/>
      <c r="BR2" s="129"/>
      <c r="BS2" s="129"/>
      <c r="BT2" s="129"/>
      <c r="BU2" s="129"/>
      <c r="BV2" s="129"/>
      <c r="BW2" s="129"/>
      <c r="BX2" s="129"/>
      <c r="BY2" s="129"/>
      <c r="BZ2" s="129"/>
      <c r="CA2" s="129"/>
      <c r="CB2" s="129"/>
      <c r="CC2" s="129"/>
      <c r="CD2" s="129"/>
      <c r="CE2" s="129"/>
      <c r="CF2" s="129"/>
      <c r="CG2" s="129"/>
      <c r="CH2" s="126"/>
      <c r="CI2" s="126"/>
      <c r="CJ2" s="126"/>
      <c r="CK2" s="126"/>
      <c r="CL2" s="126"/>
    </row>
    <row r="3" spans="1:91" s="125" customFormat="1" ht="14.1" customHeight="1" x14ac:dyDescent="0.3">
      <c r="A3" s="138"/>
      <c r="B3" s="466" t="str">
        <f>+IF('1. Beschikbare tijd'!AN10="","Format",'1. Beschikbare tijd'!AN10)</f>
        <v>Format</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8"/>
      <c r="BM3" s="255"/>
      <c r="BN3" s="255"/>
      <c r="BO3" s="255"/>
      <c r="BP3" s="130"/>
      <c r="BQ3" s="130"/>
      <c r="BR3" s="130"/>
      <c r="BS3" s="130"/>
      <c r="BT3" s="130"/>
      <c r="BU3" s="130"/>
      <c r="BV3" s="130"/>
      <c r="BW3" s="130"/>
      <c r="BX3" s="130"/>
      <c r="BY3" s="130"/>
      <c r="BZ3" s="130"/>
      <c r="CA3" s="130"/>
      <c r="CB3" s="130"/>
      <c r="CC3" s="130"/>
      <c r="CD3" s="130"/>
      <c r="CE3" s="130"/>
      <c r="CF3" s="130"/>
      <c r="CG3" s="130"/>
      <c r="CH3" s="126"/>
      <c r="CI3" s="126"/>
      <c r="CJ3" s="126"/>
      <c r="CK3" s="126"/>
      <c r="CL3" s="126"/>
    </row>
    <row r="4" spans="1:91" s="125" customFormat="1" ht="13.95" customHeight="1" x14ac:dyDescent="0.3">
      <c r="A4" s="138"/>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1"/>
      <c r="BM4" s="255"/>
      <c r="BN4" s="255"/>
      <c r="BO4" s="255"/>
      <c r="BP4" s="130"/>
      <c r="BQ4" s="130"/>
      <c r="BR4" s="130"/>
      <c r="BS4" s="130"/>
      <c r="BT4" s="130"/>
      <c r="BU4" s="130"/>
      <c r="BV4" s="130"/>
      <c r="BW4" s="130"/>
      <c r="BX4" s="130"/>
      <c r="BY4" s="130"/>
      <c r="BZ4" s="130"/>
      <c r="CA4" s="130"/>
      <c r="CB4" s="130"/>
      <c r="CC4" s="130"/>
      <c r="CD4" s="130"/>
      <c r="CE4" s="130"/>
      <c r="CF4" s="130"/>
      <c r="CG4" s="130"/>
      <c r="CH4" s="126"/>
      <c r="CI4" s="126"/>
      <c r="CJ4" s="126"/>
      <c r="CK4" s="126"/>
      <c r="CL4" s="126"/>
    </row>
    <row r="5" spans="1:91" ht="13.95" customHeight="1" x14ac:dyDescent="0.3">
      <c r="A5" s="45"/>
      <c r="B5" s="489" t="str">
        <f>+IF(COUNTA('1. Beschikbare tijd'!AI39:BM48)=0,"",IF(COUNTA('1. Beschikbare tijd'!AI39:BM48)&lt;28,"VUL EERST DE BESCHIKBARE UREN IN DE SHEET '1. Beschikbare tijd' VOLLEDIG IN",IF(COUNTA(D18:V112)=0,"VUL MET EEN TEKSTOMSCHRIJVING DE SCHOONMAAKTAKEN IN DE GRIJZE VELDEN VAN DE EERSTE KOLOM IN (Begin in regel 18)","")))</f>
        <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90"/>
      <c r="BK5" s="490"/>
      <c r="BL5" s="491"/>
    </row>
    <row r="6" spans="1:91" s="186" customFormat="1" ht="13.95" customHeight="1" x14ac:dyDescent="0.3">
      <c r="A6" s="50"/>
      <c r="B6" s="492" t="str">
        <f>IF(COUNTA('1. Beschikbare tijd'!AI39:BM48)&lt;28,"",IF(AND(COUNTA($D$18)=1,COUNTA(AA18)=0),"VUL VERVOLGENS DE DUUR VAN DE SCHOONMAAKTAAK IN MINUTEN IN DE TWEEDE KOLOM IN",""))</f>
        <v/>
      </c>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93"/>
      <c r="BM6" s="253"/>
      <c r="BN6" s="253"/>
      <c r="BO6" s="253"/>
      <c r="BP6" s="184"/>
      <c r="BQ6" s="184"/>
      <c r="BR6" s="184"/>
      <c r="BS6" s="184"/>
      <c r="BT6" s="184"/>
      <c r="BU6" s="184"/>
      <c r="BV6" s="184"/>
      <c r="BW6" s="184"/>
      <c r="BX6" s="184"/>
      <c r="BY6" s="184"/>
      <c r="BZ6" s="184"/>
      <c r="CA6" s="184"/>
      <c r="CB6" s="184"/>
      <c r="CC6" s="184"/>
      <c r="CD6" s="184"/>
      <c r="CE6" s="184"/>
      <c r="CF6" s="184"/>
      <c r="CG6" s="184"/>
      <c r="CH6" s="214"/>
      <c r="CI6" s="185"/>
      <c r="CJ6" s="185"/>
      <c r="CK6" s="185"/>
      <c r="CL6" s="1"/>
    </row>
    <row r="7" spans="1:91" s="186" customFormat="1" ht="13.95" customHeight="1" x14ac:dyDescent="0.3">
      <c r="A7" s="50"/>
      <c r="B7" s="492" t="str">
        <f>+IF(COUNTA('1. Beschikbare tijd'!AI39:BM48)&lt;28,"",IF(AND(COUNTA($D$18)=1,COUNTA($AA$18)=1,COUNTA($AF$18:$AP$18)=0),"VUL DAARNA IN DE 3e, 4e OF 5e KOLOM DE FREQUENTIE VAN DE SCHOONMAAKTAAK PER WEEK, PER PERIODE OF PER JAAR IN",""))</f>
        <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93"/>
      <c r="BM7" s="253"/>
      <c r="BN7" s="253"/>
      <c r="BO7" s="253"/>
      <c r="BP7" s="184"/>
      <c r="BQ7" s="184"/>
      <c r="BR7" s="184"/>
      <c r="BS7" s="184"/>
      <c r="BT7" s="184"/>
      <c r="BU7" s="184"/>
      <c r="BV7" s="184"/>
      <c r="BW7" s="184"/>
      <c r="BX7" s="184"/>
      <c r="BY7" s="184"/>
      <c r="BZ7" s="184"/>
      <c r="CA7" s="184"/>
      <c r="CB7" s="184"/>
      <c r="CC7" s="184"/>
      <c r="CD7" s="184"/>
      <c r="CE7" s="184"/>
      <c r="CF7" s="184"/>
      <c r="CG7" s="184"/>
      <c r="CH7" s="185"/>
      <c r="CI7" s="185"/>
      <c r="CJ7" s="185"/>
      <c r="CK7" s="185"/>
      <c r="CL7" s="185"/>
    </row>
    <row r="8" spans="1:91" s="186" customFormat="1" ht="13.95" customHeight="1" x14ac:dyDescent="0.3">
      <c r="A8" s="50"/>
      <c r="B8" s="492" t="str">
        <f>+IF(COUNTA('1. Beschikbare tijd'!AI39:BM48)&lt;28,"",IF(AND(COUNTA($D$18)=1,COUNTA($AA$18)=1,COUNTA($AF$18:$AP$18)=1,COUNTA(AU18:BJ18)=0),"VUL TENSLOTTE IN ÉÉN VAN DE LAATSTE VIER KOLOMMEN IN WIE DE SCHOONMAAKTAAK UITVOERT",""))</f>
        <v/>
      </c>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93"/>
      <c r="BM8" s="253"/>
      <c r="BN8" s="253"/>
      <c r="BO8" s="253"/>
      <c r="BP8" s="184"/>
      <c r="BQ8" s="184"/>
      <c r="BR8" s="184"/>
      <c r="BS8" s="184"/>
      <c r="BT8" s="184"/>
      <c r="BU8" s="184"/>
      <c r="BV8" s="184"/>
      <c r="BW8" s="184"/>
      <c r="BX8" s="184"/>
      <c r="BY8" s="184"/>
      <c r="BZ8" s="184"/>
      <c r="CA8" s="184"/>
      <c r="CB8" s="184"/>
      <c r="CC8" s="184"/>
      <c r="CD8" s="184"/>
      <c r="CE8" s="184"/>
      <c r="CF8" s="184"/>
      <c r="CG8" s="184"/>
      <c r="CH8" s="185"/>
      <c r="CI8" s="185"/>
      <c r="CJ8" s="185"/>
      <c r="CK8" s="185"/>
      <c r="CL8" s="185"/>
    </row>
    <row r="9" spans="1:91" s="186" customFormat="1" ht="13.95" customHeight="1" x14ac:dyDescent="0.3">
      <c r="A9" s="50"/>
      <c r="B9" s="421" t="s">
        <v>62</v>
      </c>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3"/>
      <c r="BM9" s="253"/>
      <c r="BN9" s="253"/>
      <c r="BO9" s="253"/>
      <c r="BP9" s="184"/>
      <c r="BQ9" s="184"/>
      <c r="BR9" s="184"/>
      <c r="BS9" s="184"/>
      <c r="BT9" s="184"/>
      <c r="BU9" s="184"/>
      <c r="BV9" s="184"/>
      <c r="BW9" s="184"/>
      <c r="BX9" s="184"/>
      <c r="BY9" s="184"/>
      <c r="BZ9" s="184"/>
      <c r="CA9" s="184"/>
      <c r="CB9" s="184"/>
      <c r="CC9" s="184"/>
      <c r="CD9" s="184"/>
      <c r="CE9" s="184"/>
      <c r="CF9" s="184"/>
      <c r="CG9" s="184"/>
      <c r="CH9" s="185"/>
      <c r="CI9" s="185"/>
      <c r="CJ9" s="185"/>
      <c r="CK9" s="185"/>
      <c r="CL9" s="185"/>
    </row>
    <row r="10" spans="1:91" ht="13.95" customHeight="1" x14ac:dyDescent="0.3">
      <c r="A10" s="50"/>
      <c r="B10" s="424"/>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6"/>
    </row>
    <row r="11" spans="1:91" ht="3" customHeight="1" x14ac:dyDescent="0.3">
      <c r="A11" s="50"/>
      <c r="B11" s="427"/>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9"/>
    </row>
    <row r="12" spans="1:91" ht="13.95" customHeight="1" x14ac:dyDescent="0.3">
      <c r="A12" s="50"/>
      <c r="B12" s="436" t="s">
        <v>10</v>
      </c>
      <c r="C12" s="437"/>
      <c r="D12" s="437"/>
      <c r="E12" s="437"/>
      <c r="F12" s="437"/>
      <c r="G12" s="437"/>
      <c r="H12" s="437"/>
      <c r="I12" s="437"/>
      <c r="J12" s="437"/>
      <c r="K12" s="437"/>
      <c r="L12" s="437"/>
      <c r="M12" s="437"/>
      <c r="N12" s="437"/>
      <c r="O12" s="437"/>
      <c r="P12" s="437"/>
      <c r="Q12" s="437"/>
      <c r="R12" s="437"/>
      <c r="S12" s="437"/>
      <c r="T12" s="437"/>
      <c r="U12" s="437"/>
      <c r="V12" s="437"/>
      <c r="W12" s="437"/>
      <c r="X12" s="438"/>
      <c r="Y12" s="430" t="s">
        <v>99</v>
      </c>
      <c r="Z12" s="431"/>
      <c r="AA12" s="431"/>
      <c r="AB12" s="431"/>
      <c r="AC12" s="432"/>
      <c r="AD12" s="430" t="s">
        <v>63</v>
      </c>
      <c r="AE12" s="431"/>
      <c r="AF12" s="431"/>
      <c r="AG12" s="431"/>
      <c r="AH12" s="431"/>
      <c r="AI12" s="431"/>
      <c r="AJ12" s="431"/>
      <c r="AK12" s="431"/>
      <c r="AL12" s="431"/>
      <c r="AM12" s="431"/>
      <c r="AN12" s="431"/>
      <c r="AO12" s="431"/>
      <c r="AP12" s="431"/>
      <c r="AQ12" s="431"/>
      <c r="AR12" s="432"/>
      <c r="AS12" s="445" t="s">
        <v>11</v>
      </c>
      <c r="AT12" s="446"/>
      <c r="AU12" s="446"/>
      <c r="AV12" s="446"/>
      <c r="AW12" s="446"/>
      <c r="AX12" s="446"/>
      <c r="AY12" s="446"/>
      <c r="AZ12" s="446"/>
      <c r="BA12" s="446"/>
      <c r="BB12" s="446"/>
      <c r="BC12" s="446"/>
      <c r="BD12" s="446"/>
      <c r="BE12" s="446"/>
      <c r="BF12" s="446"/>
      <c r="BG12" s="446"/>
      <c r="BH12" s="446"/>
      <c r="BI12" s="446"/>
      <c r="BJ12" s="446"/>
      <c r="BK12" s="446"/>
      <c r="BL12" s="447"/>
      <c r="CF12" s="505" t="s">
        <v>71</v>
      </c>
      <c r="CG12" s="505"/>
      <c r="CH12" s="506" t="s">
        <v>21</v>
      </c>
      <c r="CI12" s="506"/>
      <c r="CJ12" s="506"/>
      <c r="CK12" s="506"/>
      <c r="CL12" s="506"/>
    </row>
    <row r="13" spans="1:91" ht="13.95" customHeight="1" x14ac:dyDescent="0.3">
      <c r="A13" s="50"/>
      <c r="B13" s="439"/>
      <c r="C13" s="440"/>
      <c r="D13" s="440"/>
      <c r="E13" s="440"/>
      <c r="F13" s="440"/>
      <c r="G13" s="440"/>
      <c r="H13" s="440"/>
      <c r="I13" s="440"/>
      <c r="J13" s="440"/>
      <c r="K13" s="440"/>
      <c r="L13" s="440"/>
      <c r="M13" s="440"/>
      <c r="N13" s="440"/>
      <c r="O13" s="440"/>
      <c r="P13" s="440"/>
      <c r="Q13" s="440"/>
      <c r="R13" s="440"/>
      <c r="S13" s="440"/>
      <c r="T13" s="440"/>
      <c r="U13" s="440"/>
      <c r="V13" s="440"/>
      <c r="W13" s="440"/>
      <c r="X13" s="441"/>
      <c r="Y13" s="433"/>
      <c r="Z13" s="434"/>
      <c r="AA13" s="434"/>
      <c r="AB13" s="434"/>
      <c r="AC13" s="435"/>
      <c r="AD13" s="433"/>
      <c r="AE13" s="434"/>
      <c r="AF13" s="434"/>
      <c r="AG13" s="434"/>
      <c r="AH13" s="434"/>
      <c r="AI13" s="434"/>
      <c r="AJ13" s="434"/>
      <c r="AK13" s="434"/>
      <c r="AL13" s="434"/>
      <c r="AM13" s="434"/>
      <c r="AN13" s="434"/>
      <c r="AO13" s="434"/>
      <c r="AP13" s="434"/>
      <c r="AQ13" s="434"/>
      <c r="AR13" s="435"/>
      <c r="AS13" s="226"/>
      <c r="AT13" s="227"/>
      <c r="AU13" s="227"/>
      <c r="AV13" s="227"/>
      <c r="AW13" s="227"/>
      <c r="AX13" s="227"/>
      <c r="AY13" s="227"/>
      <c r="AZ13" s="227"/>
      <c r="BA13" s="227"/>
      <c r="BB13" s="227"/>
      <c r="BC13" s="227"/>
      <c r="BD13" s="227"/>
      <c r="BE13" s="227"/>
      <c r="BF13" s="227"/>
      <c r="BG13" s="227"/>
      <c r="BH13" s="227"/>
      <c r="BI13" s="227"/>
      <c r="BJ13" s="227"/>
      <c r="BK13" s="227"/>
      <c r="BL13" s="228"/>
      <c r="CF13" s="505"/>
      <c r="CG13" s="505"/>
      <c r="CH13" s="506"/>
      <c r="CI13" s="506"/>
      <c r="CJ13" s="506"/>
      <c r="CK13" s="506"/>
      <c r="CL13" s="506"/>
    </row>
    <row r="14" spans="1:91" ht="13.95" customHeight="1" x14ac:dyDescent="0.3">
      <c r="A14" s="50"/>
      <c r="B14" s="439"/>
      <c r="C14" s="440"/>
      <c r="D14" s="440"/>
      <c r="E14" s="440"/>
      <c r="F14" s="440"/>
      <c r="G14" s="440"/>
      <c r="H14" s="440"/>
      <c r="I14" s="440"/>
      <c r="J14" s="440"/>
      <c r="K14" s="440"/>
      <c r="L14" s="440"/>
      <c r="M14" s="440"/>
      <c r="N14" s="440"/>
      <c r="O14" s="440"/>
      <c r="P14" s="440"/>
      <c r="Q14" s="440"/>
      <c r="R14" s="440"/>
      <c r="S14" s="440"/>
      <c r="T14" s="440"/>
      <c r="U14" s="440"/>
      <c r="V14" s="440"/>
      <c r="W14" s="440"/>
      <c r="X14" s="441"/>
      <c r="Y14" s="433"/>
      <c r="Z14" s="434"/>
      <c r="AA14" s="434"/>
      <c r="AB14" s="434"/>
      <c r="AC14" s="435"/>
      <c r="AD14" s="499" t="s">
        <v>85</v>
      </c>
      <c r="AE14" s="500"/>
      <c r="AF14" s="500"/>
      <c r="AG14" s="500"/>
      <c r="AH14" s="500"/>
      <c r="AI14" s="500"/>
      <c r="AJ14" s="500"/>
      <c r="AK14" s="500"/>
      <c r="AL14" s="500"/>
      <c r="AM14" s="500"/>
      <c r="AN14" s="500"/>
      <c r="AO14" s="500"/>
      <c r="AP14" s="500"/>
      <c r="AQ14" s="500"/>
      <c r="AR14" s="501"/>
      <c r="AS14" s="499" t="s">
        <v>77</v>
      </c>
      <c r="AT14" s="500"/>
      <c r="AU14" s="500"/>
      <c r="AV14" s="500"/>
      <c r="AW14" s="500"/>
      <c r="AX14" s="500"/>
      <c r="AY14" s="500"/>
      <c r="AZ14" s="500"/>
      <c r="BA14" s="500"/>
      <c r="BB14" s="500"/>
      <c r="BC14" s="500"/>
      <c r="BD14" s="500"/>
      <c r="BE14" s="500"/>
      <c r="BF14" s="500"/>
      <c r="BG14" s="500"/>
      <c r="BH14" s="500"/>
      <c r="BI14" s="500"/>
      <c r="BJ14" s="500"/>
      <c r="BK14" s="500"/>
      <c r="BL14" s="501"/>
      <c r="CF14" s="505"/>
      <c r="CG14" s="505"/>
      <c r="CH14" s="506"/>
      <c r="CI14" s="506"/>
      <c r="CJ14" s="506"/>
      <c r="CK14" s="506"/>
      <c r="CL14" s="506"/>
    </row>
    <row r="15" spans="1:91" ht="13.95" customHeight="1" x14ac:dyDescent="0.3">
      <c r="A15" s="50"/>
      <c r="B15" s="439"/>
      <c r="C15" s="440"/>
      <c r="D15" s="440"/>
      <c r="E15" s="440"/>
      <c r="F15" s="440"/>
      <c r="G15" s="440"/>
      <c r="H15" s="440"/>
      <c r="I15" s="440"/>
      <c r="J15" s="440"/>
      <c r="K15" s="440"/>
      <c r="L15" s="440"/>
      <c r="M15" s="440"/>
      <c r="N15" s="440"/>
      <c r="O15" s="440"/>
      <c r="P15" s="440"/>
      <c r="Q15" s="440"/>
      <c r="R15" s="440"/>
      <c r="S15" s="440"/>
      <c r="T15" s="440"/>
      <c r="U15" s="440"/>
      <c r="V15" s="440"/>
      <c r="W15" s="440"/>
      <c r="X15" s="441"/>
      <c r="Y15" s="499"/>
      <c r="Z15" s="500"/>
      <c r="AA15" s="500"/>
      <c r="AB15" s="500"/>
      <c r="AC15" s="501"/>
      <c r="AD15" s="502"/>
      <c r="AE15" s="503"/>
      <c r="AF15" s="503"/>
      <c r="AG15" s="503"/>
      <c r="AH15" s="503"/>
      <c r="AI15" s="503"/>
      <c r="AJ15" s="503"/>
      <c r="AK15" s="503"/>
      <c r="AL15" s="503"/>
      <c r="AM15" s="503"/>
      <c r="AN15" s="503"/>
      <c r="AO15" s="503"/>
      <c r="AP15" s="503"/>
      <c r="AQ15" s="503"/>
      <c r="AR15" s="504"/>
      <c r="AS15" s="502"/>
      <c r="AT15" s="503"/>
      <c r="AU15" s="503"/>
      <c r="AV15" s="503"/>
      <c r="AW15" s="503"/>
      <c r="AX15" s="503"/>
      <c r="AY15" s="503"/>
      <c r="AZ15" s="503"/>
      <c r="BA15" s="503"/>
      <c r="BB15" s="503"/>
      <c r="BC15" s="503"/>
      <c r="BD15" s="503"/>
      <c r="BE15" s="503"/>
      <c r="BF15" s="503"/>
      <c r="BG15" s="503"/>
      <c r="BH15" s="503"/>
      <c r="BI15" s="503"/>
      <c r="BJ15" s="503"/>
      <c r="BK15" s="503"/>
      <c r="BL15" s="504"/>
      <c r="CF15" s="505"/>
      <c r="CG15" s="505"/>
      <c r="CH15" s="506"/>
      <c r="CI15" s="506"/>
      <c r="CJ15" s="506"/>
      <c r="CK15" s="506"/>
      <c r="CL15" s="506"/>
    </row>
    <row r="16" spans="1:91" ht="48" customHeight="1" x14ac:dyDescent="0.3">
      <c r="A16" s="50"/>
      <c r="B16" s="442"/>
      <c r="C16" s="443"/>
      <c r="D16" s="443"/>
      <c r="E16" s="443"/>
      <c r="F16" s="443"/>
      <c r="G16" s="443"/>
      <c r="H16" s="443"/>
      <c r="I16" s="443"/>
      <c r="J16" s="443"/>
      <c r="K16" s="443"/>
      <c r="L16" s="443"/>
      <c r="M16" s="443"/>
      <c r="N16" s="443"/>
      <c r="O16" s="443"/>
      <c r="P16" s="443"/>
      <c r="Q16" s="443"/>
      <c r="R16" s="443"/>
      <c r="S16" s="443"/>
      <c r="T16" s="443"/>
      <c r="U16" s="443"/>
      <c r="V16" s="443"/>
      <c r="W16" s="443"/>
      <c r="X16" s="444"/>
      <c r="Y16" s="502"/>
      <c r="Z16" s="503"/>
      <c r="AA16" s="503"/>
      <c r="AB16" s="503"/>
      <c r="AC16" s="504"/>
      <c r="AD16" s="494" t="s">
        <v>18</v>
      </c>
      <c r="AE16" s="495"/>
      <c r="AF16" s="495"/>
      <c r="AG16" s="495"/>
      <c r="AH16" s="496"/>
      <c r="AI16" s="497" t="s">
        <v>35</v>
      </c>
      <c r="AJ16" s="495"/>
      <c r="AK16" s="495"/>
      <c r="AL16" s="495"/>
      <c r="AM16" s="496"/>
      <c r="AN16" s="494" t="s">
        <v>19</v>
      </c>
      <c r="AO16" s="495"/>
      <c r="AP16" s="495"/>
      <c r="AQ16" s="495"/>
      <c r="AR16" s="496"/>
      <c r="AS16" s="494" t="s">
        <v>8</v>
      </c>
      <c r="AT16" s="495"/>
      <c r="AU16" s="495"/>
      <c r="AV16" s="495"/>
      <c r="AW16" s="496"/>
      <c r="AX16" s="494" t="s">
        <v>9</v>
      </c>
      <c r="AY16" s="495"/>
      <c r="AZ16" s="495"/>
      <c r="BA16" s="495"/>
      <c r="BB16" s="496"/>
      <c r="BC16" s="494" t="s">
        <v>79</v>
      </c>
      <c r="BD16" s="495"/>
      <c r="BE16" s="495"/>
      <c r="BF16" s="495"/>
      <c r="BG16" s="496"/>
      <c r="BH16" s="494" t="s">
        <v>1</v>
      </c>
      <c r="BI16" s="495"/>
      <c r="BJ16" s="495"/>
      <c r="BK16" s="495"/>
      <c r="BL16" s="496"/>
      <c r="CF16" s="505"/>
      <c r="CG16" s="505"/>
      <c r="CH16" s="221" t="s">
        <v>20</v>
      </c>
      <c r="CI16" s="221" t="s">
        <v>9</v>
      </c>
      <c r="CJ16" s="221" t="s">
        <v>0</v>
      </c>
      <c r="CK16" s="221" t="s">
        <v>1</v>
      </c>
      <c r="CL16" s="221" t="s">
        <v>12</v>
      </c>
      <c r="CM16" s="222" t="s">
        <v>76</v>
      </c>
    </row>
    <row r="17" spans="1:92" ht="3" customHeight="1" x14ac:dyDescent="0.3">
      <c r="A17" s="45"/>
      <c r="B17" s="11"/>
      <c r="C17" s="10"/>
      <c r="D17" s="328"/>
      <c r="E17" s="10"/>
      <c r="F17" s="10"/>
      <c r="G17" s="10"/>
      <c r="H17" s="10"/>
      <c r="I17" s="10"/>
      <c r="J17" s="10"/>
      <c r="K17" s="10"/>
      <c r="L17" s="10"/>
      <c r="M17" s="10"/>
      <c r="N17" s="10"/>
      <c r="O17" s="10"/>
      <c r="P17" s="10"/>
      <c r="Q17" s="10"/>
      <c r="R17" s="10"/>
      <c r="S17" s="10"/>
      <c r="T17" s="10"/>
      <c r="U17" s="10"/>
      <c r="V17" s="10"/>
      <c r="W17" s="9"/>
      <c r="X17" s="29"/>
      <c r="Y17" s="131"/>
      <c r="Z17" s="132"/>
      <c r="AA17" s="132"/>
      <c r="AB17" s="132"/>
      <c r="AC17" s="133"/>
      <c r="AD17" s="245"/>
      <c r="AE17" s="245"/>
      <c r="AF17" s="30"/>
      <c r="AG17" s="245"/>
      <c r="AH17" s="245"/>
      <c r="AI17" s="245"/>
      <c r="AJ17" s="245"/>
      <c r="AK17" s="327"/>
      <c r="AL17" s="12"/>
      <c r="AM17" s="12"/>
      <c r="AN17" s="12"/>
      <c r="AO17" s="12"/>
      <c r="AP17" s="12"/>
      <c r="AQ17" s="12"/>
      <c r="AR17" s="31"/>
      <c r="AS17" s="32"/>
      <c r="AT17" s="12"/>
      <c r="AU17" s="12"/>
      <c r="AV17" s="12"/>
      <c r="AW17" s="12"/>
      <c r="AX17" s="12"/>
      <c r="AY17" s="12"/>
      <c r="AZ17" s="12"/>
      <c r="BA17" s="12"/>
      <c r="BB17" s="12"/>
      <c r="BC17" s="12"/>
      <c r="BD17" s="12"/>
      <c r="BE17" s="10"/>
      <c r="BF17" s="10"/>
      <c r="BG17" s="10"/>
      <c r="BH17" s="10"/>
      <c r="BI17" s="10"/>
      <c r="BJ17" s="12"/>
      <c r="BK17" s="10"/>
      <c r="BL17" s="14"/>
    </row>
    <row r="18" spans="1:92" ht="13.95" customHeight="1" x14ac:dyDescent="0.3">
      <c r="A18" s="45"/>
      <c r="B18" s="16"/>
      <c r="C18" s="53"/>
      <c r="D18" s="486"/>
      <c r="E18" s="487"/>
      <c r="F18" s="487"/>
      <c r="G18" s="487"/>
      <c r="H18" s="487"/>
      <c r="I18" s="487"/>
      <c r="J18" s="487"/>
      <c r="K18" s="487"/>
      <c r="L18" s="487"/>
      <c r="M18" s="487"/>
      <c r="N18" s="487"/>
      <c r="O18" s="487"/>
      <c r="P18" s="487"/>
      <c r="Q18" s="487"/>
      <c r="R18" s="487"/>
      <c r="S18" s="487"/>
      <c r="T18" s="487"/>
      <c r="U18" s="487"/>
      <c r="V18" s="488"/>
      <c r="W18" s="335"/>
      <c r="X18" s="230"/>
      <c r="Y18" s="231"/>
      <c r="Z18" s="336"/>
      <c r="AA18" s="233"/>
      <c r="AB18" s="336"/>
      <c r="AC18" s="234"/>
      <c r="AD18" s="337"/>
      <c r="AE18" s="337"/>
      <c r="AF18" s="236"/>
      <c r="AG18" s="337"/>
      <c r="AH18" s="337"/>
      <c r="AI18" s="337"/>
      <c r="AJ18" s="337"/>
      <c r="AK18" s="236"/>
      <c r="AL18" s="336"/>
      <c r="AM18" s="336"/>
      <c r="AN18" s="336"/>
      <c r="AO18" s="336"/>
      <c r="AP18" s="236"/>
      <c r="AQ18" s="336"/>
      <c r="AR18" s="234"/>
      <c r="AS18" s="231"/>
      <c r="AT18" s="336"/>
      <c r="AU18" s="236"/>
      <c r="AV18" s="337"/>
      <c r="AW18" s="337"/>
      <c r="AX18" s="337"/>
      <c r="AY18" s="337"/>
      <c r="AZ18" s="236"/>
      <c r="BA18" s="337"/>
      <c r="BB18" s="337"/>
      <c r="BC18" s="337"/>
      <c r="BD18" s="337"/>
      <c r="BE18" s="236"/>
      <c r="BF18" s="337"/>
      <c r="BG18" s="337"/>
      <c r="BH18" s="337"/>
      <c r="BI18" s="337"/>
      <c r="BJ18" s="236"/>
      <c r="BK18" s="18"/>
      <c r="BL18" s="19"/>
      <c r="BM18" s="187" t="str">
        <f>+IF(COUNTA(AF18:AP18)&gt;1,"Fout, vul maximaal in één kolom een frequentie in",IF(COUNTA(AU18:BJ18)&gt;1,"Fout, vul maximaal één uitvoerende per regel in",""))</f>
        <v/>
      </c>
      <c r="BP18" s="187"/>
      <c r="BQ18" s="187"/>
      <c r="BR18" s="187"/>
      <c r="BS18" s="187"/>
      <c r="BT18" s="187"/>
      <c r="BU18" s="187"/>
      <c r="BV18" s="187"/>
      <c r="BW18" s="187"/>
      <c r="BX18" s="126"/>
      <c r="BY18" s="126"/>
      <c r="BZ18" s="126"/>
      <c r="CA18" s="126"/>
      <c r="CB18" s="126"/>
      <c r="CC18" s="220"/>
      <c r="CD18" s="220"/>
      <c r="CE18" s="215"/>
      <c r="CF18" s="243">
        <f>+IF(COUNTA(D18:BJ18)=4,1,0)</f>
        <v>0</v>
      </c>
      <c r="CG18" s="243"/>
      <c r="CH18" s="223">
        <f>+IF(COUNTA(AU18)=0,0,52*$AF18*$AA18/12/60+13*$AK18*$AA18/12/60+$AP18*$AA18/12/60)</f>
        <v>0</v>
      </c>
      <c r="CI18" s="223">
        <f>+IF(COUNTA(AZ18)=0,0,52*$AF18*$AA18/12/60+13*$AK18*$AA18/12/60+$AP18*$AA18/12/60)</f>
        <v>0</v>
      </c>
      <c r="CJ18" s="223">
        <f>+IF(COUNTA(BE18)=0,0,52*$AF18*$AA18/12/60+13*$AK18*$AA18/12/60+$AP18*$AA18/12/60)</f>
        <v>0</v>
      </c>
      <c r="CK18" s="223">
        <f>+IF(COUNTA(BJ18)=0,0,52*$AF18*$AA18/12/60+13*$AK18*$AA18/12/60+$AP18*$AA18/12/60)</f>
        <v>0</v>
      </c>
      <c r="CL18" s="223">
        <f>SUM(CH18:CK18)</f>
        <v>0</v>
      </c>
      <c r="CM18" s="224">
        <f>12*CL18</f>
        <v>0</v>
      </c>
      <c r="CN18" s="224">
        <f>+((AA18*52*AF18)+(AA18*13*AK18)+(AA18*AP18))/60</f>
        <v>0</v>
      </c>
    </row>
    <row r="19" spans="1:92" ht="3" customHeight="1" x14ac:dyDescent="0.3">
      <c r="A19" s="45"/>
      <c r="B19" s="16"/>
      <c r="C19" s="37"/>
      <c r="D19" s="338"/>
      <c r="E19" s="338"/>
      <c r="F19" s="338"/>
      <c r="G19" s="338"/>
      <c r="H19" s="338"/>
      <c r="I19" s="338"/>
      <c r="J19" s="338"/>
      <c r="K19" s="338"/>
      <c r="L19" s="338"/>
      <c r="M19" s="338"/>
      <c r="N19" s="338"/>
      <c r="O19" s="338"/>
      <c r="P19" s="338"/>
      <c r="Q19" s="338"/>
      <c r="R19" s="338"/>
      <c r="S19" s="338"/>
      <c r="T19" s="338"/>
      <c r="U19" s="338"/>
      <c r="V19" s="338"/>
      <c r="W19" s="338"/>
      <c r="X19" s="38"/>
      <c r="Y19" s="16"/>
      <c r="Z19" s="339"/>
      <c r="AA19" s="340"/>
      <c r="AB19" s="339"/>
      <c r="AC19" s="17"/>
      <c r="AD19" s="341"/>
      <c r="AE19" s="341"/>
      <c r="AF19" s="341"/>
      <c r="AG19" s="341"/>
      <c r="AH19" s="341"/>
      <c r="AI19" s="341"/>
      <c r="AJ19" s="341"/>
      <c r="AK19" s="341"/>
      <c r="AL19" s="339"/>
      <c r="AM19" s="339"/>
      <c r="AN19" s="339"/>
      <c r="AO19" s="339"/>
      <c r="AP19" s="341"/>
      <c r="AQ19" s="339"/>
      <c r="AR19" s="17"/>
      <c r="AS19" s="16"/>
      <c r="AT19" s="339"/>
      <c r="AU19" s="341"/>
      <c r="AV19" s="341"/>
      <c r="AW19" s="341"/>
      <c r="AX19" s="341"/>
      <c r="AY19" s="341"/>
      <c r="AZ19" s="341"/>
      <c r="BA19" s="341"/>
      <c r="BB19" s="341"/>
      <c r="BC19" s="341"/>
      <c r="BD19" s="341"/>
      <c r="BE19" s="341"/>
      <c r="BF19" s="341"/>
      <c r="BG19" s="341"/>
      <c r="BH19" s="341"/>
      <c r="BI19" s="341"/>
      <c r="BJ19" s="341"/>
      <c r="BK19" s="6"/>
      <c r="BL19" s="35"/>
      <c r="BP19" s="126"/>
      <c r="BQ19" s="220"/>
      <c r="BR19" s="220"/>
      <c r="BS19" s="220"/>
      <c r="BT19" s="220"/>
      <c r="BU19" s="220"/>
      <c r="BV19" s="220"/>
      <c r="BW19" s="220"/>
      <c r="BX19" s="126"/>
      <c r="BY19" s="126"/>
      <c r="BZ19" s="126"/>
      <c r="CA19" s="126"/>
      <c r="CB19" s="126"/>
      <c r="CC19" s="220"/>
      <c r="CD19" s="220"/>
      <c r="CE19" s="215"/>
      <c r="CF19" s="215"/>
      <c r="CG19" s="215"/>
    </row>
    <row r="20" spans="1:92" ht="3" customHeight="1" x14ac:dyDescent="0.3">
      <c r="A20" s="45"/>
      <c r="B20" s="16"/>
      <c r="C20" s="37"/>
      <c r="D20" s="338"/>
      <c r="E20" s="338"/>
      <c r="F20" s="338"/>
      <c r="G20" s="338"/>
      <c r="H20" s="338"/>
      <c r="I20" s="338"/>
      <c r="J20" s="338"/>
      <c r="K20" s="338"/>
      <c r="L20" s="338"/>
      <c r="M20" s="338"/>
      <c r="N20" s="338"/>
      <c r="O20" s="338"/>
      <c r="P20" s="338"/>
      <c r="Q20" s="338"/>
      <c r="R20" s="338"/>
      <c r="S20" s="338"/>
      <c r="T20" s="338"/>
      <c r="U20" s="338"/>
      <c r="V20" s="338"/>
      <c r="W20" s="338"/>
      <c r="X20" s="38"/>
      <c r="Y20" s="16"/>
      <c r="Z20" s="339"/>
      <c r="AA20" s="340"/>
      <c r="AB20" s="339"/>
      <c r="AC20" s="17"/>
      <c r="AD20" s="341"/>
      <c r="AE20" s="341"/>
      <c r="AF20" s="341"/>
      <c r="AG20" s="341"/>
      <c r="AH20" s="341"/>
      <c r="AI20" s="341"/>
      <c r="AJ20" s="341"/>
      <c r="AK20" s="341"/>
      <c r="AL20" s="339"/>
      <c r="AM20" s="339"/>
      <c r="AN20" s="339"/>
      <c r="AO20" s="339"/>
      <c r="AP20" s="341"/>
      <c r="AQ20" s="339"/>
      <c r="AR20" s="17"/>
      <c r="AS20" s="16"/>
      <c r="AT20" s="339"/>
      <c r="AU20" s="341"/>
      <c r="AV20" s="341"/>
      <c r="AW20" s="341"/>
      <c r="AX20" s="341"/>
      <c r="AY20" s="341"/>
      <c r="AZ20" s="341"/>
      <c r="BA20" s="341"/>
      <c r="BB20" s="341"/>
      <c r="BC20" s="341"/>
      <c r="BD20" s="341"/>
      <c r="BE20" s="341"/>
      <c r="BF20" s="341"/>
      <c r="BG20" s="341"/>
      <c r="BH20" s="341"/>
      <c r="BI20" s="341"/>
      <c r="BJ20" s="341"/>
      <c r="BK20" s="6"/>
      <c r="BL20" s="35"/>
      <c r="BP20" s="126"/>
      <c r="BQ20" s="220"/>
      <c r="BR20" s="220"/>
      <c r="BS20" s="220"/>
      <c r="BT20" s="220"/>
      <c r="BU20" s="220"/>
      <c r="BV20" s="220"/>
      <c r="BW20" s="220"/>
      <c r="BX20" s="126"/>
      <c r="BY20" s="126"/>
      <c r="BZ20" s="126"/>
      <c r="CA20" s="126"/>
      <c r="CB20" s="126"/>
      <c r="CC20" s="220"/>
      <c r="CD20" s="220"/>
      <c r="CE20" s="215"/>
      <c r="CF20" s="215"/>
      <c r="CG20" s="215"/>
    </row>
    <row r="21" spans="1:92" ht="13.95" customHeight="1" x14ac:dyDescent="0.3">
      <c r="A21" s="45"/>
      <c r="B21" s="16"/>
      <c r="C21" s="53"/>
      <c r="D21" s="486"/>
      <c r="E21" s="487"/>
      <c r="F21" s="487"/>
      <c r="G21" s="487"/>
      <c r="H21" s="487"/>
      <c r="I21" s="487"/>
      <c r="J21" s="487"/>
      <c r="K21" s="487"/>
      <c r="L21" s="487"/>
      <c r="M21" s="487"/>
      <c r="N21" s="487"/>
      <c r="O21" s="487"/>
      <c r="P21" s="487"/>
      <c r="Q21" s="487"/>
      <c r="R21" s="487"/>
      <c r="S21" s="487"/>
      <c r="T21" s="487"/>
      <c r="U21" s="487"/>
      <c r="V21" s="488"/>
      <c r="W21" s="335"/>
      <c r="X21" s="230"/>
      <c r="Y21" s="231"/>
      <c r="Z21" s="336"/>
      <c r="AA21" s="233"/>
      <c r="AB21" s="336"/>
      <c r="AC21" s="234"/>
      <c r="AD21" s="337"/>
      <c r="AE21" s="337"/>
      <c r="AF21" s="236"/>
      <c r="AG21" s="337"/>
      <c r="AH21" s="337"/>
      <c r="AI21" s="337"/>
      <c r="AJ21" s="337"/>
      <c r="AK21" s="236"/>
      <c r="AL21" s="336"/>
      <c r="AM21" s="336"/>
      <c r="AN21" s="336"/>
      <c r="AO21" s="336"/>
      <c r="AP21" s="236"/>
      <c r="AQ21" s="336"/>
      <c r="AR21" s="234"/>
      <c r="AS21" s="231"/>
      <c r="AT21" s="336"/>
      <c r="AU21" s="236"/>
      <c r="AV21" s="337"/>
      <c r="AW21" s="337"/>
      <c r="AX21" s="337"/>
      <c r="AY21" s="337"/>
      <c r="AZ21" s="236"/>
      <c r="BA21" s="337"/>
      <c r="BB21" s="337"/>
      <c r="BC21" s="337"/>
      <c r="BD21" s="337"/>
      <c r="BE21" s="236"/>
      <c r="BF21" s="337"/>
      <c r="BG21" s="337"/>
      <c r="BH21" s="337"/>
      <c r="BI21" s="337"/>
      <c r="BJ21" s="236"/>
      <c r="BK21" s="232"/>
      <c r="BL21" s="19"/>
      <c r="BM21" s="187" t="str">
        <f>+IF(COUNTA(AF21:AP21)&gt;1,"Fout, vul maximaal in één kolom een frequentie in",IF(COUNTA(AU21:BJ21)&gt;1,"Fout, vul maximaal één uitvoerende per regel in",""))</f>
        <v/>
      </c>
      <c r="BP21" s="187"/>
      <c r="BQ21" s="187"/>
      <c r="BR21" s="187"/>
      <c r="BS21" s="187"/>
      <c r="BT21" s="187"/>
      <c r="BU21" s="187"/>
      <c r="BV21" s="187"/>
      <c r="BW21" s="187"/>
      <c r="BX21" s="220"/>
      <c r="BY21" s="220"/>
      <c r="BZ21" s="220"/>
      <c r="CA21" s="220"/>
      <c r="CB21" s="220"/>
      <c r="CC21" s="220"/>
      <c r="CD21" s="220"/>
      <c r="CE21" s="220"/>
      <c r="CF21" s="243">
        <f>+IF(COUNTA(D21:BJ21)=4,1,0)</f>
        <v>0</v>
      </c>
      <c r="CG21" s="243"/>
      <c r="CH21" s="223">
        <f>+IF(COUNTA(AU21)=0,0,52*$AF21*$AA21/12/60+13*$AK21*$AA21/12/60+$AP21*$AA21/12/60)</f>
        <v>0</v>
      </c>
      <c r="CI21" s="223">
        <f>+IF(COUNTA(AZ21)=0,0,52*$AF21*$AA21/12/60+13*$AK21*$AA21/12/60+$AP21*$AA21/12/60)</f>
        <v>0</v>
      </c>
      <c r="CJ21" s="223">
        <f>+IF(COUNTA(BE21)=0,0,52*$AF21*$AA21/12/60+13*$AK21*$AA21/12/60+$AP21*$AA21/12/60)</f>
        <v>0</v>
      </c>
      <c r="CK21" s="223">
        <f>+IF(COUNTA(BJ21)=0,0,52*$AF21*$AA21/12/60+13*$AK21*$AA21/12/60+$AP21*$AA21/12/60)</f>
        <v>0</v>
      </c>
      <c r="CL21" s="223">
        <f>SUM(CH21:CK21)</f>
        <v>0</v>
      </c>
      <c r="CM21" s="224">
        <f>12*CL21</f>
        <v>0</v>
      </c>
      <c r="CN21" s="224">
        <f>+((AA21*52*AF21)+(AA21*13*AK21)+(AA21*AP21))/60</f>
        <v>0</v>
      </c>
    </row>
    <row r="22" spans="1:92" ht="3" customHeight="1" x14ac:dyDescent="0.3">
      <c r="A22" s="45"/>
      <c r="B22" s="16"/>
      <c r="C22" s="37"/>
      <c r="D22" s="342"/>
      <c r="E22" s="342"/>
      <c r="F22" s="342"/>
      <c r="G22" s="342"/>
      <c r="H22" s="342"/>
      <c r="I22" s="342"/>
      <c r="J22" s="342"/>
      <c r="K22" s="342"/>
      <c r="L22" s="342"/>
      <c r="M22" s="342"/>
      <c r="N22" s="342"/>
      <c r="O22" s="342"/>
      <c r="P22" s="342"/>
      <c r="Q22" s="342"/>
      <c r="R22" s="342"/>
      <c r="S22" s="342"/>
      <c r="T22" s="342"/>
      <c r="U22" s="342"/>
      <c r="V22" s="342"/>
      <c r="W22" s="342"/>
      <c r="X22" s="238"/>
      <c r="Y22" s="231"/>
      <c r="Z22" s="336"/>
      <c r="AA22" s="343"/>
      <c r="AB22" s="336"/>
      <c r="AC22" s="234"/>
      <c r="AD22" s="337"/>
      <c r="AE22" s="337"/>
      <c r="AF22" s="337"/>
      <c r="AG22" s="337"/>
      <c r="AH22" s="337"/>
      <c r="AI22" s="337"/>
      <c r="AJ22" s="337"/>
      <c r="AK22" s="337"/>
      <c r="AL22" s="336"/>
      <c r="AM22" s="336"/>
      <c r="AN22" s="336"/>
      <c r="AO22" s="336"/>
      <c r="AP22" s="337"/>
      <c r="AQ22" s="336"/>
      <c r="AR22" s="234"/>
      <c r="AS22" s="231"/>
      <c r="AT22" s="336"/>
      <c r="AU22" s="337"/>
      <c r="AV22" s="337"/>
      <c r="AW22" s="337"/>
      <c r="AX22" s="337"/>
      <c r="AY22" s="337"/>
      <c r="AZ22" s="337"/>
      <c r="BA22" s="337"/>
      <c r="BB22" s="337"/>
      <c r="BC22" s="337"/>
      <c r="BD22" s="337"/>
      <c r="BE22" s="337"/>
      <c r="BF22" s="337"/>
      <c r="BG22" s="337"/>
      <c r="BH22" s="337"/>
      <c r="BI22" s="337"/>
      <c r="BJ22" s="337"/>
      <c r="BK22" s="235"/>
      <c r="BL22" s="35"/>
      <c r="BP22" s="126"/>
      <c r="BQ22" s="220"/>
      <c r="BR22" s="220"/>
      <c r="BS22" s="220"/>
      <c r="BT22" s="220"/>
      <c r="BU22" s="220"/>
      <c r="BV22" s="220"/>
      <c r="BW22" s="220"/>
      <c r="BX22" s="126"/>
      <c r="BY22" s="126"/>
      <c r="BZ22" s="126"/>
      <c r="CA22" s="126"/>
      <c r="CB22" s="126"/>
      <c r="CC22" s="220"/>
      <c r="CD22" s="220"/>
      <c r="CE22" s="215"/>
      <c r="CF22" s="215"/>
      <c r="CG22" s="215"/>
    </row>
    <row r="23" spans="1:92" ht="3" customHeight="1" x14ac:dyDescent="0.3">
      <c r="A23" s="45"/>
      <c r="B23" s="16"/>
      <c r="C23" s="37"/>
      <c r="D23" s="342"/>
      <c r="E23" s="342"/>
      <c r="F23" s="342"/>
      <c r="G23" s="342"/>
      <c r="H23" s="342"/>
      <c r="I23" s="342"/>
      <c r="J23" s="342"/>
      <c r="K23" s="342"/>
      <c r="L23" s="342"/>
      <c r="M23" s="342"/>
      <c r="N23" s="342"/>
      <c r="O23" s="342"/>
      <c r="P23" s="342"/>
      <c r="Q23" s="342"/>
      <c r="R23" s="342"/>
      <c r="S23" s="342"/>
      <c r="T23" s="342"/>
      <c r="U23" s="342"/>
      <c r="V23" s="342"/>
      <c r="W23" s="342"/>
      <c r="X23" s="238"/>
      <c r="Y23" s="231"/>
      <c r="Z23" s="336"/>
      <c r="AA23" s="343"/>
      <c r="AB23" s="336"/>
      <c r="AC23" s="234"/>
      <c r="AD23" s="337"/>
      <c r="AE23" s="337"/>
      <c r="AF23" s="337"/>
      <c r="AG23" s="337"/>
      <c r="AH23" s="337"/>
      <c r="AI23" s="337"/>
      <c r="AJ23" s="337"/>
      <c r="AK23" s="337"/>
      <c r="AL23" s="336"/>
      <c r="AM23" s="336"/>
      <c r="AN23" s="336"/>
      <c r="AO23" s="336"/>
      <c r="AP23" s="337"/>
      <c r="AQ23" s="336"/>
      <c r="AR23" s="234"/>
      <c r="AS23" s="231"/>
      <c r="AT23" s="336"/>
      <c r="AU23" s="337"/>
      <c r="AV23" s="337"/>
      <c r="AW23" s="337"/>
      <c r="AX23" s="337"/>
      <c r="AY23" s="337"/>
      <c r="AZ23" s="337"/>
      <c r="BA23" s="337"/>
      <c r="BB23" s="337"/>
      <c r="BC23" s="337"/>
      <c r="BD23" s="337"/>
      <c r="BE23" s="337"/>
      <c r="BF23" s="337"/>
      <c r="BG23" s="337"/>
      <c r="BH23" s="337"/>
      <c r="BI23" s="337"/>
      <c r="BJ23" s="337"/>
      <c r="BK23" s="235"/>
      <c r="BL23" s="35"/>
      <c r="BP23" s="126"/>
      <c r="BQ23" s="220"/>
      <c r="BR23" s="220"/>
      <c r="BS23" s="220"/>
      <c r="BT23" s="220"/>
      <c r="BU23" s="220"/>
      <c r="BV23" s="220"/>
      <c r="BW23" s="220"/>
      <c r="BX23" s="126"/>
      <c r="BY23" s="126"/>
      <c r="BZ23" s="126"/>
      <c r="CA23" s="126"/>
      <c r="CB23" s="126"/>
      <c r="CC23" s="220"/>
      <c r="CD23" s="220"/>
      <c r="CE23" s="215"/>
      <c r="CF23" s="215"/>
      <c r="CG23" s="215"/>
    </row>
    <row r="24" spans="1:92" ht="13.95" customHeight="1" x14ac:dyDescent="0.3">
      <c r="A24" s="45"/>
      <c r="B24" s="16"/>
      <c r="C24" s="53"/>
      <c r="D24" s="486"/>
      <c r="E24" s="487"/>
      <c r="F24" s="487"/>
      <c r="G24" s="487"/>
      <c r="H24" s="487"/>
      <c r="I24" s="487"/>
      <c r="J24" s="487"/>
      <c r="K24" s="487"/>
      <c r="L24" s="487"/>
      <c r="M24" s="487"/>
      <c r="N24" s="487"/>
      <c r="O24" s="487"/>
      <c r="P24" s="487"/>
      <c r="Q24" s="487"/>
      <c r="R24" s="487"/>
      <c r="S24" s="487"/>
      <c r="T24" s="487"/>
      <c r="U24" s="487"/>
      <c r="V24" s="488"/>
      <c r="W24" s="335"/>
      <c r="X24" s="230"/>
      <c r="Y24" s="231"/>
      <c r="Z24" s="336"/>
      <c r="AA24" s="233"/>
      <c r="AB24" s="336"/>
      <c r="AC24" s="234"/>
      <c r="AD24" s="337"/>
      <c r="AE24" s="337"/>
      <c r="AF24" s="236"/>
      <c r="AG24" s="337"/>
      <c r="AH24" s="337"/>
      <c r="AI24" s="337"/>
      <c r="AJ24" s="337"/>
      <c r="AK24" s="236"/>
      <c r="AL24" s="336"/>
      <c r="AM24" s="336"/>
      <c r="AN24" s="336"/>
      <c r="AO24" s="336"/>
      <c r="AP24" s="236"/>
      <c r="AQ24" s="336"/>
      <c r="AR24" s="234"/>
      <c r="AS24" s="231"/>
      <c r="AT24" s="336"/>
      <c r="AU24" s="236"/>
      <c r="AV24" s="337"/>
      <c r="AW24" s="337"/>
      <c r="AX24" s="337"/>
      <c r="AY24" s="337"/>
      <c r="AZ24" s="236"/>
      <c r="BA24" s="337"/>
      <c r="BB24" s="337"/>
      <c r="BC24" s="337"/>
      <c r="BD24" s="337"/>
      <c r="BE24" s="236"/>
      <c r="BF24" s="337"/>
      <c r="BG24" s="337"/>
      <c r="BH24" s="337"/>
      <c r="BI24" s="337"/>
      <c r="BJ24" s="236"/>
      <c r="BK24" s="232"/>
      <c r="BL24" s="19"/>
      <c r="BM24" s="187" t="str">
        <f>+IF(COUNTA(AF24:AP24)&gt;1,"Fout, vul maximaal in één kolom een frequentie in",IF(COUNTA(AU24:BJ24)&gt;1,"Fout, vul maximaal één uitvoerende per regel in",""))</f>
        <v/>
      </c>
      <c r="BP24" s="187"/>
      <c r="BQ24" s="187"/>
      <c r="BR24" s="187"/>
      <c r="BS24" s="187"/>
      <c r="BT24" s="187"/>
      <c r="BU24" s="187"/>
      <c r="BV24" s="187"/>
      <c r="BW24" s="187"/>
      <c r="BX24" s="220"/>
      <c r="BY24" s="220"/>
      <c r="BZ24" s="220"/>
      <c r="CA24" s="220"/>
      <c r="CB24" s="220"/>
      <c r="CC24" s="220"/>
      <c r="CD24" s="220"/>
      <c r="CE24" s="220"/>
      <c r="CF24" s="243">
        <f>+IF(COUNTA(D24:BJ24)=4,1,0)</f>
        <v>0</v>
      </c>
      <c r="CG24" s="243"/>
      <c r="CH24" s="223">
        <f>+IF(COUNTA(AU24)=0,0,52*$AF24*$AA24/12/60+13*$AK24*$AA24/12/60+$AP24*$AA24/12/60)</f>
        <v>0</v>
      </c>
      <c r="CI24" s="223">
        <f>+IF(COUNTA(AZ24)=0,0,52*$AF24*$AA24/12/60+13*$AK24*$AA24/12/60+$AP24*$AA24/12/60)</f>
        <v>0</v>
      </c>
      <c r="CJ24" s="223">
        <f>+IF(COUNTA(BE24)=0,0,52*$AF24*$AA24/12/60+13*$AK24*$AA24/12/60+$AP24*$AA24/12/60)</f>
        <v>0</v>
      </c>
      <c r="CK24" s="223">
        <f>+IF(COUNTA(BJ24)=0,0,52*$AF24*$AA24/12/60+13*$AK24*$AA24/12/60+$AP24*$AA24/12/60)</f>
        <v>0</v>
      </c>
      <c r="CL24" s="223">
        <f>SUM(CH24:CK24)</f>
        <v>0</v>
      </c>
      <c r="CM24" s="224">
        <f>12*CL24</f>
        <v>0</v>
      </c>
      <c r="CN24" s="224">
        <f>+((AA24*52*AF24)+(AA24*13*AK24)+(AA24*AP24))/60</f>
        <v>0</v>
      </c>
    </row>
    <row r="25" spans="1:92" ht="3" customHeight="1" x14ac:dyDescent="0.3">
      <c r="A25" s="45"/>
      <c r="B25" s="16"/>
      <c r="C25" s="37"/>
      <c r="D25" s="342"/>
      <c r="E25" s="342"/>
      <c r="F25" s="342"/>
      <c r="G25" s="342"/>
      <c r="H25" s="342"/>
      <c r="I25" s="342"/>
      <c r="J25" s="342"/>
      <c r="K25" s="342"/>
      <c r="L25" s="342"/>
      <c r="M25" s="342"/>
      <c r="N25" s="342"/>
      <c r="O25" s="342"/>
      <c r="P25" s="342"/>
      <c r="Q25" s="342"/>
      <c r="R25" s="342"/>
      <c r="S25" s="342"/>
      <c r="T25" s="342"/>
      <c r="U25" s="342"/>
      <c r="V25" s="342"/>
      <c r="W25" s="342"/>
      <c r="X25" s="238"/>
      <c r="Y25" s="231"/>
      <c r="Z25" s="336"/>
      <c r="AA25" s="343"/>
      <c r="AB25" s="336"/>
      <c r="AC25" s="234"/>
      <c r="AD25" s="337"/>
      <c r="AE25" s="337"/>
      <c r="AF25" s="337"/>
      <c r="AG25" s="337"/>
      <c r="AH25" s="337"/>
      <c r="AI25" s="337"/>
      <c r="AJ25" s="337"/>
      <c r="AK25" s="337"/>
      <c r="AL25" s="336"/>
      <c r="AM25" s="336"/>
      <c r="AN25" s="336"/>
      <c r="AO25" s="336"/>
      <c r="AP25" s="337"/>
      <c r="AQ25" s="336"/>
      <c r="AR25" s="234"/>
      <c r="AS25" s="231"/>
      <c r="AT25" s="336"/>
      <c r="AU25" s="337"/>
      <c r="AV25" s="337"/>
      <c r="AW25" s="337"/>
      <c r="AX25" s="337"/>
      <c r="AY25" s="337"/>
      <c r="AZ25" s="337"/>
      <c r="BA25" s="337"/>
      <c r="BB25" s="337"/>
      <c r="BC25" s="337"/>
      <c r="BD25" s="337"/>
      <c r="BE25" s="337"/>
      <c r="BF25" s="337"/>
      <c r="BG25" s="337"/>
      <c r="BH25" s="337"/>
      <c r="BI25" s="337"/>
      <c r="BJ25" s="337"/>
      <c r="BK25" s="235"/>
      <c r="BL25" s="35"/>
      <c r="BP25" s="126"/>
      <c r="BQ25" s="220"/>
      <c r="BR25" s="220"/>
      <c r="BS25" s="220"/>
      <c r="BT25" s="220"/>
      <c r="BU25" s="220"/>
      <c r="BV25" s="220"/>
      <c r="BW25" s="220"/>
      <c r="BX25" s="126"/>
      <c r="BY25" s="126"/>
      <c r="BZ25" s="126"/>
      <c r="CA25" s="126"/>
      <c r="CB25" s="126"/>
      <c r="CC25" s="220"/>
      <c r="CD25" s="220"/>
      <c r="CE25" s="215"/>
      <c r="CF25" s="215"/>
      <c r="CG25" s="215"/>
    </row>
    <row r="26" spans="1:92" ht="3" customHeight="1" x14ac:dyDescent="0.3">
      <c r="A26" s="45"/>
      <c r="B26" s="16"/>
      <c r="C26" s="37"/>
      <c r="D26" s="342"/>
      <c r="E26" s="342"/>
      <c r="F26" s="342"/>
      <c r="G26" s="342"/>
      <c r="H26" s="342"/>
      <c r="I26" s="342"/>
      <c r="J26" s="342"/>
      <c r="K26" s="342"/>
      <c r="L26" s="342"/>
      <c r="M26" s="342"/>
      <c r="N26" s="342"/>
      <c r="O26" s="342"/>
      <c r="P26" s="342"/>
      <c r="Q26" s="342"/>
      <c r="R26" s="342"/>
      <c r="S26" s="342"/>
      <c r="T26" s="342"/>
      <c r="U26" s="342"/>
      <c r="V26" s="342"/>
      <c r="W26" s="342"/>
      <c r="X26" s="238"/>
      <c r="Y26" s="231"/>
      <c r="Z26" s="336"/>
      <c r="AA26" s="343"/>
      <c r="AB26" s="336"/>
      <c r="AC26" s="234"/>
      <c r="AD26" s="337"/>
      <c r="AE26" s="337"/>
      <c r="AF26" s="337"/>
      <c r="AG26" s="337"/>
      <c r="AH26" s="337"/>
      <c r="AI26" s="337"/>
      <c r="AJ26" s="337"/>
      <c r="AK26" s="337"/>
      <c r="AL26" s="336"/>
      <c r="AM26" s="336"/>
      <c r="AN26" s="336"/>
      <c r="AO26" s="336"/>
      <c r="AP26" s="337"/>
      <c r="AQ26" s="336"/>
      <c r="AR26" s="234"/>
      <c r="AS26" s="231"/>
      <c r="AT26" s="336"/>
      <c r="AU26" s="337"/>
      <c r="AV26" s="337"/>
      <c r="AW26" s="337"/>
      <c r="AX26" s="337"/>
      <c r="AY26" s="337"/>
      <c r="AZ26" s="337"/>
      <c r="BA26" s="337"/>
      <c r="BB26" s="337"/>
      <c r="BC26" s="337"/>
      <c r="BD26" s="337"/>
      <c r="BE26" s="337"/>
      <c r="BF26" s="337"/>
      <c r="BG26" s="337"/>
      <c r="BH26" s="337"/>
      <c r="BI26" s="337"/>
      <c r="BJ26" s="337"/>
      <c r="BK26" s="235"/>
      <c r="BL26" s="35"/>
      <c r="BP26" s="126"/>
      <c r="BQ26" s="220"/>
      <c r="BR26" s="220"/>
      <c r="BS26" s="220"/>
      <c r="BT26" s="220"/>
      <c r="BU26" s="220"/>
      <c r="BV26" s="220"/>
      <c r="BW26" s="220"/>
      <c r="BX26" s="126"/>
      <c r="BY26" s="126"/>
      <c r="BZ26" s="126"/>
      <c r="CA26" s="126"/>
      <c r="CB26" s="126"/>
      <c r="CC26" s="220"/>
      <c r="CD26" s="220"/>
      <c r="CE26" s="215"/>
      <c r="CF26" s="215"/>
      <c r="CG26" s="215"/>
    </row>
    <row r="27" spans="1:92" ht="13.95" customHeight="1" x14ac:dyDescent="0.3">
      <c r="A27" s="45"/>
      <c r="B27" s="16"/>
      <c r="C27" s="53"/>
      <c r="D27" s="486"/>
      <c r="E27" s="487"/>
      <c r="F27" s="487"/>
      <c r="G27" s="487"/>
      <c r="H27" s="487"/>
      <c r="I27" s="487"/>
      <c r="J27" s="487"/>
      <c r="K27" s="487"/>
      <c r="L27" s="487"/>
      <c r="M27" s="487"/>
      <c r="N27" s="487"/>
      <c r="O27" s="487"/>
      <c r="P27" s="487"/>
      <c r="Q27" s="487"/>
      <c r="R27" s="487"/>
      <c r="S27" s="487"/>
      <c r="T27" s="487"/>
      <c r="U27" s="487"/>
      <c r="V27" s="488"/>
      <c r="W27" s="335"/>
      <c r="X27" s="230"/>
      <c r="Y27" s="231"/>
      <c r="Z27" s="336"/>
      <c r="AA27" s="233"/>
      <c r="AB27" s="336"/>
      <c r="AC27" s="234"/>
      <c r="AD27" s="337"/>
      <c r="AE27" s="337"/>
      <c r="AF27" s="236"/>
      <c r="AG27" s="337"/>
      <c r="AH27" s="337"/>
      <c r="AI27" s="337"/>
      <c r="AJ27" s="337"/>
      <c r="AK27" s="236"/>
      <c r="AL27" s="336"/>
      <c r="AM27" s="336"/>
      <c r="AN27" s="336"/>
      <c r="AO27" s="336"/>
      <c r="AP27" s="236"/>
      <c r="AQ27" s="336"/>
      <c r="AR27" s="234"/>
      <c r="AS27" s="231"/>
      <c r="AT27" s="336"/>
      <c r="AU27" s="236"/>
      <c r="AV27" s="337"/>
      <c r="AW27" s="337"/>
      <c r="AX27" s="337"/>
      <c r="AY27" s="337"/>
      <c r="AZ27" s="236"/>
      <c r="BA27" s="337"/>
      <c r="BB27" s="337"/>
      <c r="BC27" s="337"/>
      <c r="BD27" s="337"/>
      <c r="BE27" s="236"/>
      <c r="BF27" s="337"/>
      <c r="BG27" s="337"/>
      <c r="BH27" s="337"/>
      <c r="BI27" s="337"/>
      <c r="BJ27" s="236"/>
      <c r="BK27" s="232"/>
      <c r="BL27" s="19"/>
      <c r="BM27" s="187" t="str">
        <f>+IF(COUNTA(AF27:AP27)&gt;1,"Fout, vul maximaal in één kolom een frequentie in",IF(COUNTA(AU27:BJ27)&gt;1,"Fout, vul maximaal één uitvoerende per regel in",""))</f>
        <v/>
      </c>
      <c r="BP27" s="187"/>
      <c r="BQ27" s="187"/>
      <c r="BR27" s="187"/>
      <c r="BS27" s="187"/>
      <c r="BT27" s="187"/>
      <c r="BU27" s="187"/>
      <c r="BV27" s="187"/>
      <c r="BW27" s="187"/>
      <c r="BX27" s="187" t="str">
        <f>+IF(AND(COUNTA(D24)=1,COUNTA(AA24:BJ24)&lt;3,COUNTA(D27)=1),"Vul eerst de voorgaande regel volledig in","")</f>
        <v/>
      </c>
      <c r="BY27" s="126"/>
      <c r="BZ27" s="126"/>
      <c r="CA27" s="126"/>
      <c r="CB27" s="126"/>
      <c r="CC27" s="220"/>
      <c r="CD27" s="220"/>
      <c r="CE27" s="215"/>
      <c r="CF27" s="243">
        <f>+IF(COUNTA(D27:BJ27)=4,1,0)</f>
        <v>0</v>
      </c>
      <c r="CG27" s="243"/>
      <c r="CH27" s="223">
        <f>+IF(COUNTA(AU27)=0,0,52*$AF27*$AA27/12/60+13*$AK27*$AA27/12/60+$AP27*$AA27/12/60)</f>
        <v>0</v>
      </c>
      <c r="CI27" s="223">
        <f>+IF(COUNTA(AZ27)=0,0,52*$AF27*$AA27/12/60+13*$AK27*$AA27/12/60+$AP27*$AA27/12/60)</f>
        <v>0</v>
      </c>
      <c r="CJ27" s="223">
        <f>+IF(COUNTA(BE27)=0,0,52*$AF27*$AA27/12/60+13*$AK27*$AA27/12/60+$AP27*$AA27/12/60)</f>
        <v>0</v>
      </c>
      <c r="CK27" s="223">
        <f>+IF(COUNTA(BJ27)=0,0,52*$AF27*$AA27/12/60+13*$AK27*$AA11/12/60+$AP27*$AA27/12/60)</f>
        <v>0</v>
      </c>
      <c r="CL27" s="223">
        <f>SUM(CH27:CK27)</f>
        <v>0</v>
      </c>
      <c r="CM27" s="224">
        <f>12*CL27</f>
        <v>0</v>
      </c>
      <c r="CN27" s="224">
        <f>+((AA27*52*AF27)+(AA27*13*AK27)+(AA27*AP27))/60</f>
        <v>0</v>
      </c>
    </row>
    <row r="28" spans="1:92" ht="3" customHeight="1" x14ac:dyDescent="0.3">
      <c r="A28" s="45"/>
      <c r="B28" s="16"/>
      <c r="C28" s="37"/>
      <c r="D28" s="342"/>
      <c r="E28" s="342"/>
      <c r="F28" s="342"/>
      <c r="G28" s="342"/>
      <c r="H28" s="342"/>
      <c r="I28" s="342"/>
      <c r="J28" s="342"/>
      <c r="K28" s="342"/>
      <c r="L28" s="342"/>
      <c r="M28" s="342"/>
      <c r="N28" s="342"/>
      <c r="O28" s="342"/>
      <c r="P28" s="342"/>
      <c r="Q28" s="342"/>
      <c r="R28" s="342"/>
      <c r="S28" s="342"/>
      <c r="T28" s="342"/>
      <c r="U28" s="342"/>
      <c r="V28" s="342"/>
      <c r="W28" s="342"/>
      <c r="X28" s="238"/>
      <c r="Y28" s="231"/>
      <c r="Z28" s="336"/>
      <c r="AA28" s="343"/>
      <c r="AB28" s="336"/>
      <c r="AC28" s="234"/>
      <c r="AD28" s="337"/>
      <c r="AE28" s="337"/>
      <c r="AF28" s="337"/>
      <c r="AG28" s="337"/>
      <c r="AH28" s="337"/>
      <c r="AI28" s="337"/>
      <c r="AJ28" s="337"/>
      <c r="AK28" s="337"/>
      <c r="AL28" s="336"/>
      <c r="AM28" s="336"/>
      <c r="AN28" s="336"/>
      <c r="AO28" s="336"/>
      <c r="AP28" s="337"/>
      <c r="AQ28" s="336"/>
      <c r="AR28" s="234"/>
      <c r="AS28" s="231"/>
      <c r="AT28" s="336"/>
      <c r="AU28" s="337"/>
      <c r="AV28" s="337"/>
      <c r="AW28" s="337"/>
      <c r="AX28" s="337"/>
      <c r="AY28" s="337"/>
      <c r="AZ28" s="337"/>
      <c r="BA28" s="337"/>
      <c r="BB28" s="337"/>
      <c r="BC28" s="337"/>
      <c r="BD28" s="337"/>
      <c r="BE28" s="337"/>
      <c r="BF28" s="337"/>
      <c r="BG28" s="337"/>
      <c r="BH28" s="337"/>
      <c r="BI28" s="337"/>
      <c r="BJ28" s="337"/>
      <c r="BK28" s="235"/>
      <c r="BL28" s="35"/>
      <c r="BP28" s="126"/>
      <c r="BQ28" s="220"/>
      <c r="BR28" s="220"/>
      <c r="BS28" s="220"/>
      <c r="BT28" s="220"/>
      <c r="BU28" s="220"/>
      <c r="BV28" s="220"/>
      <c r="BW28" s="220"/>
      <c r="BX28" s="126"/>
      <c r="BY28" s="126"/>
      <c r="BZ28" s="126"/>
      <c r="CA28" s="126"/>
      <c r="CB28" s="126"/>
      <c r="CC28" s="220"/>
      <c r="CD28" s="220"/>
      <c r="CE28" s="215"/>
      <c r="CF28" s="215"/>
      <c r="CG28" s="215"/>
    </row>
    <row r="29" spans="1:92" ht="3" customHeight="1" x14ac:dyDescent="0.3">
      <c r="A29" s="45"/>
      <c r="B29" s="16"/>
      <c r="C29" s="37"/>
      <c r="D29" s="342"/>
      <c r="E29" s="342"/>
      <c r="F29" s="342"/>
      <c r="G29" s="342"/>
      <c r="H29" s="342"/>
      <c r="I29" s="342"/>
      <c r="J29" s="342"/>
      <c r="K29" s="342"/>
      <c r="L29" s="342"/>
      <c r="M29" s="342"/>
      <c r="N29" s="342"/>
      <c r="O29" s="342"/>
      <c r="P29" s="342"/>
      <c r="Q29" s="342"/>
      <c r="R29" s="342"/>
      <c r="S29" s="342"/>
      <c r="T29" s="342"/>
      <c r="U29" s="342"/>
      <c r="V29" s="342"/>
      <c r="W29" s="342"/>
      <c r="X29" s="238"/>
      <c r="Y29" s="231"/>
      <c r="Z29" s="336"/>
      <c r="AA29" s="343"/>
      <c r="AB29" s="336"/>
      <c r="AC29" s="234"/>
      <c r="AD29" s="337"/>
      <c r="AE29" s="337"/>
      <c r="AF29" s="337"/>
      <c r="AG29" s="337"/>
      <c r="AH29" s="337"/>
      <c r="AI29" s="337"/>
      <c r="AJ29" s="337"/>
      <c r="AK29" s="337"/>
      <c r="AL29" s="336"/>
      <c r="AM29" s="336"/>
      <c r="AN29" s="336"/>
      <c r="AO29" s="336"/>
      <c r="AP29" s="337"/>
      <c r="AQ29" s="336"/>
      <c r="AR29" s="234"/>
      <c r="AS29" s="231"/>
      <c r="AT29" s="336"/>
      <c r="AU29" s="337"/>
      <c r="AV29" s="337"/>
      <c r="AW29" s="337"/>
      <c r="AX29" s="337"/>
      <c r="AY29" s="337"/>
      <c r="AZ29" s="337"/>
      <c r="BA29" s="337"/>
      <c r="BB29" s="337"/>
      <c r="BC29" s="337"/>
      <c r="BD29" s="337"/>
      <c r="BE29" s="337"/>
      <c r="BF29" s="337"/>
      <c r="BG29" s="337"/>
      <c r="BH29" s="337"/>
      <c r="BI29" s="337"/>
      <c r="BJ29" s="337"/>
      <c r="BK29" s="235"/>
      <c r="BL29" s="35"/>
      <c r="BP29" s="126"/>
      <c r="BQ29" s="220"/>
      <c r="BR29" s="220"/>
      <c r="BS29" s="220"/>
      <c r="BT29" s="220"/>
      <c r="BU29" s="220"/>
      <c r="BV29" s="220"/>
      <c r="BW29" s="220"/>
      <c r="BX29" s="126"/>
      <c r="BY29" s="126"/>
      <c r="BZ29" s="126"/>
      <c r="CA29" s="126"/>
      <c r="CB29" s="126"/>
      <c r="CC29" s="220"/>
      <c r="CD29" s="220"/>
      <c r="CE29" s="215"/>
      <c r="CF29" s="215"/>
      <c r="CG29" s="215"/>
    </row>
    <row r="30" spans="1:92" ht="13.95" customHeight="1" x14ac:dyDescent="0.3">
      <c r="A30" s="45"/>
      <c r="B30" s="16"/>
      <c r="C30" s="53"/>
      <c r="D30" s="486"/>
      <c r="E30" s="487"/>
      <c r="F30" s="487"/>
      <c r="G30" s="487"/>
      <c r="H30" s="487"/>
      <c r="I30" s="487"/>
      <c r="J30" s="487"/>
      <c r="K30" s="487"/>
      <c r="L30" s="487"/>
      <c r="M30" s="487"/>
      <c r="N30" s="487"/>
      <c r="O30" s="487"/>
      <c r="P30" s="487"/>
      <c r="Q30" s="487"/>
      <c r="R30" s="487"/>
      <c r="S30" s="487"/>
      <c r="T30" s="487"/>
      <c r="U30" s="487"/>
      <c r="V30" s="488"/>
      <c r="W30" s="335"/>
      <c r="X30" s="230"/>
      <c r="Y30" s="231"/>
      <c r="Z30" s="336"/>
      <c r="AA30" s="233"/>
      <c r="AB30" s="336"/>
      <c r="AC30" s="234"/>
      <c r="AD30" s="337"/>
      <c r="AE30" s="337"/>
      <c r="AF30" s="236"/>
      <c r="AG30" s="337"/>
      <c r="AH30" s="337"/>
      <c r="AI30" s="337"/>
      <c r="AJ30" s="337"/>
      <c r="AK30" s="236"/>
      <c r="AL30" s="336"/>
      <c r="AM30" s="336"/>
      <c r="AN30" s="336"/>
      <c r="AO30" s="336"/>
      <c r="AP30" s="236"/>
      <c r="AQ30" s="336"/>
      <c r="AR30" s="234"/>
      <c r="AS30" s="231"/>
      <c r="AT30" s="336"/>
      <c r="AU30" s="236"/>
      <c r="AV30" s="337"/>
      <c r="AW30" s="337"/>
      <c r="AX30" s="337"/>
      <c r="AY30" s="337"/>
      <c r="AZ30" s="236"/>
      <c r="BA30" s="337"/>
      <c r="BB30" s="337"/>
      <c r="BC30" s="337"/>
      <c r="BD30" s="337"/>
      <c r="BE30" s="236"/>
      <c r="BF30" s="337"/>
      <c r="BG30" s="337"/>
      <c r="BH30" s="337"/>
      <c r="BI30" s="337"/>
      <c r="BJ30" s="236"/>
      <c r="BK30" s="232"/>
      <c r="BL30" s="19"/>
      <c r="BM30" s="187" t="str">
        <f>+IF(COUNTA(AF30:AP30)&gt;1,"Fout, vul maximaal in één kolom een frequentie in",IF(COUNTA(AU30:BJ30)&gt;1,"Fout, vul maximaal één uitvoerende per regel in",""))</f>
        <v/>
      </c>
      <c r="BP30" s="187"/>
      <c r="BQ30" s="187"/>
      <c r="BR30" s="187"/>
      <c r="BS30" s="187"/>
      <c r="BT30" s="187"/>
      <c r="BU30" s="187"/>
      <c r="BV30" s="187"/>
      <c r="BW30" s="187"/>
      <c r="BX30" s="187" t="str">
        <f>+IF(AND(COUNTA(D27)=1,COUNTA(AA27:BJ27)&lt;3,COUNTA(D30)=1),"Vul eerst de voorgaande regel volledig in","")</f>
        <v/>
      </c>
      <c r="BY30" s="126"/>
      <c r="BZ30" s="126"/>
      <c r="CA30" s="126"/>
      <c r="CB30" s="126"/>
      <c r="CC30" s="220"/>
      <c r="CD30" s="220"/>
      <c r="CE30" s="215"/>
      <c r="CF30" s="243">
        <f>+IF(COUNTA(D30:BJ30)=4,1,0)</f>
        <v>0</v>
      </c>
      <c r="CG30" s="243"/>
      <c r="CH30" s="223">
        <f>+IF(COUNTA(AU30)=0,0,52*$AF30*$AA30/12/60+13*$AK30*$AA30/12/60+$AP30*$AA30/12/60)</f>
        <v>0</v>
      </c>
      <c r="CI30" s="223">
        <f>+IF(COUNTA(AZ30)=0,0,52*$AF30*$AA30/12/60+13*$AK30*$AA30/12/60+$AP30*$AA30/12/60)</f>
        <v>0</v>
      </c>
      <c r="CJ30" s="223">
        <f>+IF(COUNTA(BE30)=0,0,52*$AF30*$AA30/12/60+13*$AK30*$AA30/12/60+$AP30*$AA30/12/60)</f>
        <v>0</v>
      </c>
      <c r="CK30" s="223">
        <f>+IF(COUNTA(BJ30)=0,0,52*$AF30*$AA30/12/60+13*$AK30*$AA14/12/60+$AP30*$AA30/12/60)</f>
        <v>0</v>
      </c>
      <c r="CL30" s="223">
        <f>SUM(CH30:CK30)</f>
        <v>0</v>
      </c>
      <c r="CM30" s="224">
        <f>12*CL30</f>
        <v>0</v>
      </c>
      <c r="CN30" s="224">
        <f>+((AA30*52*AF30)+(AA30*13*AK30)+(AA30*AP30))/60</f>
        <v>0</v>
      </c>
    </row>
    <row r="31" spans="1:92" ht="3" customHeight="1" x14ac:dyDescent="0.3">
      <c r="A31" s="45"/>
      <c r="B31" s="16"/>
      <c r="C31" s="37"/>
      <c r="D31" s="342"/>
      <c r="E31" s="342"/>
      <c r="F31" s="342"/>
      <c r="G31" s="342"/>
      <c r="H31" s="342"/>
      <c r="I31" s="342"/>
      <c r="J31" s="342"/>
      <c r="K31" s="342"/>
      <c r="L31" s="342"/>
      <c r="M31" s="342"/>
      <c r="N31" s="342"/>
      <c r="O31" s="342"/>
      <c r="P31" s="342"/>
      <c r="Q31" s="342"/>
      <c r="R31" s="342"/>
      <c r="S31" s="342"/>
      <c r="T31" s="342"/>
      <c r="U31" s="342"/>
      <c r="V31" s="342"/>
      <c r="W31" s="342"/>
      <c r="X31" s="238"/>
      <c r="Y31" s="231"/>
      <c r="Z31" s="336"/>
      <c r="AA31" s="343"/>
      <c r="AB31" s="336"/>
      <c r="AC31" s="234"/>
      <c r="AD31" s="337"/>
      <c r="AE31" s="337"/>
      <c r="AF31" s="337"/>
      <c r="AG31" s="337"/>
      <c r="AH31" s="337"/>
      <c r="AI31" s="337"/>
      <c r="AJ31" s="337"/>
      <c r="AK31" s="337"/>
      <c r="AL31" s="336"/>
      <c r="AM31" s="336"/>
      <c r="AN31" s="336"/>
      <c r="AO31" s="336"/>
      <c r="AP31" s="337"/>
      <c r="AQ31" s="336"/>
      <c r="AR31" s="234"/>
      <c r="AS31" s="231"/>
      <c r="AT31" s="336"/>
      <c r="AU31" s="337"/>
      <c r="AV31" s="337"/>
      <c r="AW31" s="337"/>
      <c r="AX31" s="337"/>
      <c r="AY31" s="337"/>
      <c r="AZ31" s="337"/>
      <c r="BA31" s="337"/>
      <c r="BB31" s="337"/>
      <c r="BC31" s="337"/>
      <c r="BD31" s="337"/>
      <c r="BE31" s="337"/>
      <c r="BF31" s="337"/>
      <c r="BG31" s="337"/>
      <c r="BH31" s="337"/>
      <c r="BI31" s="337"/>
      <c r="BJ31" s="337"/>
      <c r="BK31" s="235"/>
      <c r="BL31" s="35"/>
      <c r="BP31" s="126"/>
      <c r="BQ31" s="220"/>
      <c r="BR31" s="220"/>
      <c r="BS31" s="220"/>
      <c r="BT31" s="220"/>
      <c r="BU31" s="220"/>
      <c r="BV31" s="220"/>
      <c r="BW31" s="220"/>
      <c r="BX31" s="126"/>
      <c r="BY31" s="126"/>
      <c r="BZ31" s="126"/>
      <c r="CA31" s="126"/>
      <c r="CB31" s="126"/>
      <c r="CC31" s="220"/>
      <c r="CD31" s="220"/>
      <c r="CE31" s="215"/>
      <c r="CF31" s="215"/>
      <c r="CG31" s="215"/>
    </row>
    <row r="32" spans="1:92" ht="3" customHeight="1" x14ac:dyDescent="0.3">
      <c r="A32" s="45"/>
      <c r="B32" s="16"/>
      <c r="C32" s="37"/>
      <c r="D32" s="342"/>
      <c r="E32" s="342"/>
      <c r="F32" s="342"/>
      <c r="G32" s="342"/>
      <c r="H32" s="342"/>
      <c r="I32" s="342"/>
      <c r="J32" s="342"/>
      <c r="K32" s="342"/>
      <c r="L32" s="342"/>
      <c r="M32" s="342"/>
      <c r="N32" s="342"/>
      <c r="O32" s="342"/>
      <c r="P32" s="342"/>
      <c r="Q32" s="342"/>
      <c r="R32" s="342"/>
      <c r="S32" s="342"/>
      <c r="T32" s="342"/>
      <c r="U32" s="342"/>
      <c r="V32" s="342"/>
      <c r="W32" s="342"/>
      <c r="X32" s="238"/>
      <c r="Y32" s="231"/>
      <c r="Z32" s="336"/>
      <c r="AA32" s="343"/>
      <c r="AB32" s="336"/>
      <c r="AC32" s="234"/>
      <c r="AD32" s="337"/>
      <c r="AE32" s="337"/>
      <c r="AF32" s="337"/>
      <c r="AG32" s="337"/>
      <c r="AH32" s="337"/>
      <c r="AI32" s="337"/>
      <c r="AJ32" s="337"/>
      <c r="AK32" s="337"/>
      <c r="AL32" s="336"/>
      <c r="AM32" s="336"/>
      <c r="AN32" s="336"/>
      <c r="AO32" s="336"/>
      <c r="AP32" s="337"/>
      <c r="AQ32" s="336"/>
      <c r="AR32" s="234"/>
      <c r="AS32" s="231"/>
      <c r="AT32" s="336"/>
      <c r="AU32" s="337"/>
      <c r="AV32" s="337"/>
      <c r="AW32" s="337"/>
      <c r="AX32" s="337"/>
      <c r="AY32" s="337"/>
      <c r="AZ32" s="337"/>
      <c r="BA32" s="337"/>
      <c r="BB32" s="337"/>
      <c r="BC32" s="337"/>
      <c r="BD32" s="337"/>
      <c r="BE32" s="337"/>
      <c r="BF32" s="337"/>
      <c r="BG32" s="337"/>
      <c r="BH32" s="337"/>
      <c r="BI32" s="337"/>
      <c r="BJ32" s="337"/>
      <c r="BK32" s="235"/>
      <c r="BL32" s="35"/>
      <c r="BP32" s="126"/>
      <c r="BQ32" s="220"/>
      <c r="BR32" s="220"/>
      <c r="BS32" s="220"/>
      <c r="BT32" s="220"/>
      <c r="BU32" s="220"/>
      <c r="BV32" s="220"/>
      <c r="BW32" s="220"/>
      <c r="BX32" s="126"/>
      <c r="BY32" s="126"/>
      <c r="BZ32" s="126"/>
      <c r="CA32" s="126"/>
      <c r="CB32" s="126"/>
      <c r="CC32" s="220"/>
      <c r="CD32" s="220"/>
      <c r="CE32" s="215"/>
      <c r="CF32" s="215"/>
      <c r="CG32" s="215"/>
    </row>
    <row r="33" spans="1:92" ht="13.95" customHeight="1" x14ac:dyDescent="0.3">
      <c r="A33" s="45"/>
      <c r="B33" s="16"/>
      <c r="C33" s="53"/>
      <c r="D33" s="486"/>
      <c r="E33" s="487"/>
      <c r="F33" s="487"/>
      <c r="G33" s="487"/>
      <c r="H33" s="487"/>
      <c r="I33" s="487"/>
      <c r="J33" s="487"/>
      <c r="K33" s="487"/>
      <c r="L33" s="487"/>
      <c r="M33" s="487"/>
      <c r="N33" s="487"/>
      <c r="O33" s="487"/>
      <c r="P33" s="487"/>
      <c r="Q33" s="487"/>
      <c r="R33" s="487"/>
      <c r="S33" s="487"/>
      <c r="T33" s="487"/>
      <c r="U33" s="487"/>
      <c r="V33" s="488"/>
      <c r="W33" s="335"/>
      <c r="X33" s="230"/>
      <c r="Y33" s="231"/>
      <c r="Z33" s="336"/>
      <c r="AA33" s="233"/>
      <c r="AB33" s="336"/>
      <c r="AC33" s="234"/>
      <c r="AD33" s="337"/>
      <c r="AE33" s="337"/>
      <c r="AF33" s="236"/>
      <c r="AG33" s="337"/>
      <c r="AH33" s="337"/>
      <c r="AI33" s="337"/>
      <c r="AJ33" s="337"/>
      <c r="AK33" s="236"/>
      <c r="AL33" s="336"/>
      <c r="AM33" s="336"/>
      <c r="AN33" s="336"/>
      <c r="AO33" s="336"/>
      <c r="AP33" s="236"/>
      <c r="AQ33" s="336"/>
      <c r="AR33" s="234"/>
      <c r="AS33" s="231"/>
      <c r="AT33" s="336"/>
      <c r="AU33" s="236"/>
      <c r="AV33" s="337"/>
      <c r="AW33" s="337"/>
      <c r="AX33" s="337"/>
      <c r="AY33" s="337"/>
      <c r="AZ33" s="236"/>
      <c r="BA33" s="337"/>
      <c r="BB33" s="337"/>
      <c r="BC33" s="337"/>
      <c r="BD33" s="337"/>
      <c r="BE33" s="236"/>
      <c r="BF33" s="337"/>
      <c r="BG33" s="337"/>
      <c r="BH33" s="337"/>
      <c r="BI33" s="337"/>
      <c r="BJ33" s="236"/>
      <c r="BK33" s="232"/>
      <c r="BL33" s="19"/>
      <c r="BM33" s="187" t="str">
        <f>+IF(COUNTA(AF33:AP33)&gt;1,"Fout, vul maximaal in één kolom een frequentie in",IF(COUNTA(AU33:BJ33)&gt;1,"Fout, vul maximaal één uitvoerende per regel in",""))</f>
        <v/>
      </c>
      <c r="BP33" s="187"/>
      <c r="BQ33" s="187"/>
      <c r="BR33" s="187"/>
      <c r="BS33" s="187"/>
      <c r="BT33" s="187"/>
      <c r="BU33" s="187"/>
      <c r="BV33" s="187"/>
      <c r="BW33" s="187"/>
      <c r="BX33" s="187" t="str">
        <f>+IF(AND(COUNTA(D30)=1,COUNTA(AA30:BJ30)&lt;3,COUNTA(D33)=1),"Vul eerst de voorgaande regel volledig in","")</f>
        <v/>
      </c>
      <c r="BY33" s="126"/>
      <c r="BZ33" s="126"/>
      <c r="CA33" s="126"/>
      <c r="CB33" s="126"/>
      <c r="CC33" s="220"/>
      <c r="CD33" s="220"/>
      <c r="CE33" s="215"/>
      <c r="CF33" s="243">
        <f>+IF(COUNTA(D33:BJ33)=4,1,0)</f>
        <v>0</v>
      </c>
      <c r="CG33" s="243"/>
      <c r="CH33" s="223">
        <f>+IF(COUNTA(AU33)=0,0,52*$AF33*$AA33/12/60+13*$AK33*$AA33/12/60+$AP33*$AA33/12/60)</f>
        <v>0</v>
      </c>
      <c r="CI33" s="223">
        <f>+IF(COUNTA(AZ33)=0,0,52*$AF33*$AA33/12/60+13*$AK33*$AA33/12/60+$AP33*$AA33/12/60)</f>
        <v>0</v>
      </c>
      <c r="CJ33" s="223">
        <f>+IF(COUNTA(BE33)=0,0,52*$AF33*$AA33/12/60+13*$AK33*$AA33/12/60+$AP33*$AA33/12/60)</f>
        <v>0</v>
      </c>
      <c r="CK33" s="223">
        <f>+IF(COUNTA(BJ33)=0,0,52*$AF33*$AA33/12/60+13*$AK33*$AA17/12/60+$AP33*$AA33/12/60)</f>
        <v>0</v>
      </c>
      <c r="CL33" s="223">
        <f>SUM(CH33:CK33)</f>
        <v>0</v>
      </c>
      <c r="CM33" s="224">
        <f>12*CL33</f>
        <v>0</v>
      </c>
      <c r="CN33" s="224">
        <f>+((AA33*52*AF33)+(AA33*13*AK33)+(AA33*AP33))/60</f>
        <v>0</v>
      </c>
    </row>
    <row r="34" spans="1:92" ht="3" customHeight="1" x14ac:dyDescent="0.3">
      <c r="A34" s="45"/>
      <c r="B34" s="16"/>
      <c r="C34" s="37"/>
      <c r="D34" s="342"/>
      <c r="E34" s="342"/>
      <c r="F34" s="342"/>
      <c r="G34" s="342"/>
      <c r="H34" s="342"/>
      <c r="I34" s="342"/>
      <c r="J34" s="342"/>
      <c r="K34" s="342"/>
      <c r="L34" s="342"/>
      <c r="M34" s="342"/>
      <c r="N34" s="342"/>
      <c r="O34" s="342"/>
      <c r="P34" s="342"/>
      <c r="Q34" s="342"/>
      <c r="R34" s="342"/>
      <c r="S34" s="342"/>
      <c r="T34" s="342"/>
      <c r="U34" s="342"/>
      <c r="V34" s="342"/>
      <c r="W34" s="342"/>
      <c r="X34" s="238"/>
      <c r="Y34" s="231"/>
      <c r="Z34" s="336"/>
      <c r="AA34" s="343"/>
      <c r="AB34" s="336"/>
      <c r="AC34" s="234"/>
      <c r="AD34" s="337"/>
      <c r="AE34" s="337"/>
      <c r="AF34" s="337"/>
      <c r="AG34" s="337"/>
      <c r="AH34" s="337"/>
      <c r="AI34" s="337"/>
      <c r="AJ34" s="337"/>
      <c r="AK34" s="337"/>
      <c r="AL34" s="336"/>
      <c r="AM34" s="336"/>
      <c r="AN34" s="336"/>
      <c r="AO34" s="336"/>
      <c r="AP34" s="337"/>
      <c r="AQ34" s="336"/>
      <c r="AR34" s="234"/>
      <c r="AS34" s="231"/>
      <c r="AT34" s="336"/>
      <c r="AU34" s="337"/>
      <c r="AV34" s="337"/>
      <c r="AW34" s="337"/>
      <c r="AX34" s="337"/>
      <c r="AY34" s="337"/>
      <c r="AZ34" s="337"/>
      <c r="BA34" s="337"/>
      <c r="BB34" s="337"/>
      <c r="BC34" s="337"/>
      <c r="BD34" s="337"/>
      <c r="BE34" s="337"/>
      <c r="BF34" s="337"/>
      <c r="BG34" s="337"/>
      <c r="BH34" s="337"/>
      <c r="BI34" s="337"/>
      <c r="BJ34" s="337"/>
      <c r="BK34" s="235"/>
      <c r="BL34" s="35"/>
      <c r="BP34" s="126"/>
      <c r="BQ34" s="220"/>
      <c r="BR34" s="220"/>
      <c r="BS34" s="220"/>
      <c r="BT34" s="220"/>
      <c r="BU34" s="220"/>
      <c r="BV34" s="220"/>
      <c r="BW34" s="220"/>
      <c r="BX34" s="126"/>
      <c r="BY34" s="126"/>
      <c r="BZ34" s="126"/>
      <c r="CA34" s="126"/>
      <c r="CB34" s="126"/>
      <c r="CC34" s="220"/>
      <c r="CD34" s="220"/>
      <c r="CE34" s="215"/>
      <c r="CF34" s="215"/>
      <c r="CG34" s="215"/>
    </row>
    <row r="35" spans="1:92" ht="3" customHeight="1" x14ac:dyDescent="0.3">
      <c r="A35" s="45"/>
      <c r="B35" s="16"/>
      <c r="C35" s="37"/>
      <c r="D35" s="342"/>
      <c r="E35" s="342"/>
      <c r="F35" s="342"/>
      <c r="G35" s="342"/>
      <c r="H35" s="342"/>
      <c r="I35" s="342"/>
      <c r="J35" s="342"/>
      <c r="K35" s="342"/>
      <c r="L35" s="342"/>
      <c r="M35" s="342"/>
      <c r="N35" s="342"/>
      <c r="O35" s="342"/>
      <c r="P35" s="342"/>
      <c r="Q35" s="342"/>
      <c r="R35" s="342"/>
      <c r="S35" s="342"/>
      <c r="T35" s="342"/>
      <c r="U35" s="342"/>
      <c r="V35" s="342"/>
      <c r="W35" s="342"/>
      <c r="X35" s="238"/>
      <c r="Y35" s="231"/>
      <c r="Z35" s="336"/>
      <c r="AA35" s="343"/>
      <c r="AB35" s="336"/>
      <c r="AC35" s="234"/>
      <c r="AD35" s="337"/>
      <c r="AE35" s="337"/>
      <c r="AF35" s="337"/>
      <c r="AG35" s="337"/>
      <c r="AH35" s="337"/>
      <c r="AI35" s="337"/>
      <c r="AJ35" s="337"/>
      <c r="AK35" s="337"/>
      <c r="AL35" s="336"/>
      <c r="AM35" s="336"/>
      <c r="AN35" s="336"/>
      <c r="AO35" s="336"/>
      <c r="AP35" s="337"/>
      <c r="AQ35" s="336"/>
      <c r="AR35" s="234"/>
      <c r="AS35" s="231"/>
      <c r="AT35" s="336"/>
      <c r="AU35" s="337"/>
      <c r="AV35" s="337"/>
      <c r="AW35" s="337"/>
      <c r="AX35" s="337"/>
      <c r="AY35" s="337"/>
      <c r="AZ35" s="337"/>
      <c r="BA35" s="337"/>
      <c r="BB35" s="337"/>
      <c r="BC35" s="337"/>
      <c r="BD35" s="337"/>
      <c r="BE35" s="337"/>
      <c r="BF35" s="337"/>
      <c r="BG35" s="337"/>
      <c r="BH35" s="337"/>
      <c r="BI35" s="337"/>
      <c r="BJ35" s="337"/>
      <c r="BK35" s="235"/>
      <c r="BL35" s="35"/>
      <c r="BP35" s="126"/>
      <c r="BQ35" s="220"/>
      <c r="BR35" s="220"/>
      <c r="BS35" s="220"/>
      <c r="BT35" s="220"/>
      <c r="BU35" s="220"/>
      <c r="BV35" s="220"/>
      <c r="BW35" s="220"/>
      <c r="BX35" s="126"/>
      <c r="BY35" s="126"/>
      <c r="BZ35" s="126"/>
      <c r="CA35" s="126"/>
      <c r="CB35" s="126"/>
      <c r="CC35" s="220"/>
      <c r="CD35" s="220"/>
      <c r="CE35" s="215"/>
      <c r="CF35" s="215"/>
      <c r="CG35" s="215"/>
    </row>
    <row r="36" spans="1:92" ht="13.95" customHeight="1" x14ac:dyDescent="0.3">
      <c r="A36" s="45"/>
      <c r="B36" s="16"/>
      <c r="C36" s="53"/>
      <c r="D36" s="486"/>
      <c r="E36" s="487"/>
      <c r="F36" s="487"/>
      <c r="G36" s="487"/>
      <c r="H36" s="487"/>
      <c r="I36" s="487"/>
      <c r="J36" s="487"/>
      <c r="K36" s="487"/>
      <c r="L36" s="487"/>
      <c r="M36" s="487"/>
      <c r="N36" s="487"/>
      <c r="O36" s="487"/>
      <c r="P36" s="487"/>
      <c r="Q36" s="487"/>
      <c r="R36" s="487"/>
      <c r="S36" s="487"/>
      <c r="T36" s="487"/>
      <c r="U36" s="487"/>
      <c r="V36" s="488"/>
      <c r="W36" s="335"/>
      <c r="X36" s="230"/>
      <c r="Y36" s="231"/>
      <c r="Z36" s="336"/>
      <c r="AA36" s="233"/>
      <c r="AB36" s="336"/>
      <c r="AC36" s="234"/>
      <c r="AD36" s="337"/>
      <c r="AE36" s="337"/>
      <c r="AF36" s="236"/>
      <c r="AG36" s="337"/>
      <c r="AH36" s="337"/>
      <c r="AI36" s="337"/>
      <c r="AJ36" s="337"/>
      <c r="AK36" s="236"/>
      <c r="AL36" s="336"/>
      <c r="AM36" s="336"/>
      <c r="AN36" s="336"/>
      <c r="AO36" s="336"/>
      <c r="AP36" s="236"/>
      <c r="AQ36" s="336"/>
      <c r="AR36" s="234"/>
      <c r="AS36" s="231"/>
      <c r="AT36" s="336"/>
      <c r="AU36" s="236"/>
      <c r="AV36" s="337"/>
      <c r="AW36" s="337"/>
      <c r="AX36" s="337"/>
      <c r="AY36" s="337"/>
      <c r="AZ36" s="236"/>
      <c r="BA36" s="337"/>
      <c r="BB36" s="337"/>
      <c r="BC36" s="337"/>
      <c r="BD36" s="337"/>
      <c r="BE36" s="236"/>
      <c r="BF36" s="337"/>
      <c r="BG36" s="337"/>
      <c r="BH36" s="337"/>
      <c r="BI36" s="337"/>
      <c r="BJ36" s="236"/>
      <c r="BK36" s="232"/>
      <c r="BL36" s="19"/>
      <c r="BM36" s="187" t="str">
        <f>+IF(COUNTA(AF36:AP36)&gt;1,"Fout, vul maximaal in één kolom een frequentie in",IF(COUNTA(AU36:BJ36)&gt;1,"Fout, vul maximaal één uitvoerende per regel in",""))</f>
        <v/>
      </c>
      <c r="BP36" s="187"/>
      <c r="BQ36" s="187"/>
      <c r="BR36" s="187"/>
      <c r="BS36" s="187"/>
      <c r="BT36" s="187"/>
      <c r="BU36" s="187"/>
      <c r="BV36" s="187"/>
      <c r="BW36" s="187"/>
      <c r="BX36" s="187" t="str">
        <f>+IF(AND(COUNTA(D33)=1,COUNTA(AA33:BJ33)&lt;3,COUNTA(D36)=1),"Vul eerst de voorgaande regel volledig in","")</f>
        <v/>
      </c>
      <c r="BY36" s="126"/>
      <c r="BZ36" s="126"/>
      <c r="CA36" s="126"/>
      <c r="CB36" s="126"/>
      <c r="CC36" s="220"/>
      <c r="CD36" s="220"/>
      <c r="CE36" s="215"/>
      <c r="CF36" s="243">
        <f>+IF(COUNTA(D36:BJ36)=4,1,0)</f>
        <v>0</v>
      </c>
      <c r="CG36" s="243"/>
      <c r="CH36" s="223">
        <f>+IF(COUNTA(AU36)=0,0,52*$AF36*$AA36/12/60+13*$AK36*$AA36/12/60+$AP36*$AA36/12/60)</f>
        <v>0</v>
      </c>
      <c r="CI36" s="223">
        <f>+IF(COUNTA(AZ36)=0,0,52*$AF36*$AA36/12/60+13*$AK36*$AA36/12/60+$AP36*$AA36/12/60)</f>
        <v>0</v>
      </c>
      <c r="CJ36" s="223">
        <f>+IF(COUNTA(BE36)=0,0,52*$AF36*$AA36/12/60+13*$AK36*$AA36/12/60+$AP36*$AA36/12/60)</f>
        <v>0</v>
      </c>
      <c r="CK36" s="223">
        <f>+IF(COUNTA(BJ36)=0,0,52*$AF36*$AA36/12/60+13*$AK36*$AA20/12/60+$AP36*$AA36/12/60)</f>
        <v>0</v>
      </c>
      <c r="CL36" s="223">
        <f>SUM(CH36:CK36)</f>
        <v>0</v>
      </c>
      <c r="CM36" s="224">
        <f>12*CL36</f>
        <v>0</v>
      </c>
      <c r="CN36" s="224">
        <f>+((AA36*52*AF36)+(AA36*13*AK36)+(AA36*AP36))/60</f>
        <v>0</v>
      </c>
    </row>
    <row r="37" spans="1:92" ht="3" customHeight="1" x14ac:dyDescent="0.3">
      <c r="A37" s="45"/>
      <c r="B37" s="16"/>
      <c r="C37" s="37"/>
      <c r="D37" s="342"/>
      <c r="E37" s="342"/>
      <c r="F37" s="342"/>
      <c r="G37" s="342"/>
      <c r="H37" s="342"/>
      <c r="I37" s="342"/>
      <c r="J37" s="342"/>
      <c r="K37" s="342"/>
      <c r="L37" s="342"/>
      <c r="M37" s="342"/>
      <c r="N37" s="342"/>
      <c r="O37" s="342"/>
      <c r="P37" s="342"/>
      <c r="Q37" s="342"/>
      <c r="R37" s="342"/>
      <c r="S37" s="342"/>
      <c r="T37" s="342"/>
      <c r="U37" s="342"/>
      <c r="V37" s="342"/>
      <c r="W37" s="342"/>
      <c r="X37" s="238"/>
      <c r="Y37" s="231"/>
      <c r="Z37" s="336"/>
      <c r="AA37" s="343"/>
      <c r="AB37" s="336"/>
      <c r="AC37" s="234"/>
      <c r="AD37" s="337"/>
      <c r="AE37" s="337"/>
      <c r="AF37" s="337"/>
      <c r="AG37" s="337"/>
      <c r="AH37" s="337"/>
      <c r="AI37" s="337"/>
      <c r="AJ37" s="337"/>
      <c r="AK37" s="337"/>
      <c r="AL37" s="336"/>
      <c r="AM37" s="336"/>
      <c r="AN37" s="336"/>
      <c r="AO37" s="336"/>
      <c r="AP37" s="337"/>
      <c r="AQ37" s="336"/>
      <c r="AR37" s="234"/>
      <c r="AS37" s="231"/>
      <c r="AT37" s="336"/>
      <c r="AU37" s="337"/>
      <c r="AV37" s="337"/>
      <c r="AW37" s="337"/>
      <c r="AX37" s="337"/>
      <c r="AY37" s="337"/>
      <c r="AZ37" s="337"/>
      <c r="BA37" s="337"/>
      <c r="BB37" s="337"/>
      <c r="BC37" s="337"/>
      <c r="BD37" s="337"/>
      <c r="BE37" s="337"/>
      <c r="BF37" s="337"/>
      <c r="BG37" s="337"/>
      <c r="BH37" s="337"/>
      <c r="BI37" s="337"/>
      <c r="BJ37" s="337"/>
      <c r="BK37" s="235"/>
      <c r="BL37" s="35"/>
      <c r="BP37" s="126"/>
      <c r="BQ37" s="220"/>
      <c r="BR37" s="220"/>
      <c r="BS37" s="220"/>
      <c r="BT37" s="220"/>
      <c r="BU37" s="220"/>
      <c r="BV37" s="220"/>
      <c r="BW37" s="220"/>
      <c r="BX37" s="126"/>
      <c r="BY37" s="126"/>
      <c r="BZ37" s="126"/>
      <c r="CA37" s="126"/>
      <c r="CB37" s="126"/>
      <c r="CC37" s="220"/>
      <c r="CD37" s="220"/>
      <c r="CE37" s="215"/>
      <c r="CF37" s="215"/>
      <c r="CG37" s="215"/>
    </row>
    <row r="38" spans="1:92" ht="3" customHeight="1" x14ac:dyDescent="0.3">
      <c r="A38" s="45"/>
      <c r="B38" s="16"/>
      <c r="C38" s="37"/>
      <c r="D38" s="342"/>
      <c r="E38" s="342"/>
      <c r="F38" s="342"/>
      <c r="G38" s="342"/>
      <c r="H38" s="342"/>
      <c r="I38" s="342"/>
      <c r="J38" s="342"/>
      <c r="K38" s="342"/>
      <c r="L38" s="342"/>
      <c r="M38" s="342"/>
      <c r="N38" s="342"/>
      <c r="O38" s="342"/>
      <c r="P38" s="342"/>
      <c r="Q38" s="342"/>
      <c r="R38" s="342"/>
      <c r="S38" s="342"/>
      <c r="T38" s="342"/>
      <c r="U38" s="342"/>
      <c r="V38" s="342"/>
      <c r="W38" s="342"/>
      <c r="X38" s="238"/>
      <c r="Y38" s="231"/>
      <c r="Z38" s="336"/>
      <c r="AA38" s="343"/>
      <c r="AB38" s="336"/>
      <c r="AC38" s="234"/>
      <c r="AD38" s="337"/>
      <c r="AE38" s="337"/>
      <c r="AF38" s="337"/>
      <c r="AG38" s="337"/>
      <c r="AH38" s="337"/>
      <c r="AI38" s="337"/>
      <c r="AJ38" s="337"/>
      <c r="AK38" s="337"/>
      <c r="AL38" s="336"/>
      <c r="AM38" s="336"/>
      <c r="AN38" s="336"/>
      <c r="AO38" s="336"/>
      <c r="AP38" s="337"/>
      <c r="AQ38" s="336"/>
      <c r="AR38" s="234"/>
      <c r="AS38" s="231"/>
      <c r="AT38" s="336"/>
      <c r="AU38" s="337"/>
      <c r="AV38" s="337"/>
      <c r="AW38" s="337"/>
      <c r="AX38" s="337"/>
      <c r="AY38" s="337"/>
      <c r="AZ38" s="337"/>
      <c r="BA38" s="337"/>
      <c r="BB38" s="337"/>
      <c r="BC38" s="337"/>
      <c r="BD38" s="337"/>
      <c r="BE38" s="337"/>
      <c r="BF38" s="337"/>
      <c r="BG38" s="337"/>
      <c r="BH38" s="337"/>
      <c r="BI38" s="337"/>
      <c r="BJ38" s="337"/>
      <c r="BK38" s="235"/>
      <c r="BL38" s="35"/>
      <c r="BP38" s="126"/>
      <c r="BQ38" s="220"/>
      <c r="BR38" s="220"/>
      <c r="BS38" s="220"/>
      <c r="BT38" s="220"/>
      <c r="BU38" s="220"/>
      <c r="BV38" s="220"/>
      <c r="BW38" s="220"/>
      <c r="BX38" s="126"/>
      <c r="BY38" s="126"/>
      <c r="BZ38" s="126"/>
      <c r="CA38" s="126"/>
      <c r="CB38" s="126"/>
      <c r="CC38" s="220"/>
      <c r="CD38" s="220"/>
      <c r="CE38" s="215"/>
      <c r="CF38" s="215"/>
      <c r="CG38" s="215"/>
    </row>
    <row r="39" spans="1:92" ht="13.95" customHeight="1" x14ac:dyDescent="0.3">
      <c r="A39" s="45"/>
      <c r="B39" s="16"/>
      <c r="C39" s="53"/>
      <c r="D39" s="486"/>
      <c r="E39" s="487"/>
      <c r="F39" s="487"/>
      <c r="G39" s="487"/>
      <c r="H39" s="487"/>
      <c r="I39" s="487"/>
      <c r="J39" s="487"/>
      <c r="K39" s="487"/>
      <c r="L39" s="487"/>
      <c r="M39" s="487"/>
      <c r="N39" s="487"/>
      <c r="O39" s="487"/>
      <c r="P39" s="487"/>
      <c r="Q39" s="487"/>
      <c r="R39" s="487"/>
      <c r="S39" s="487"/>
      <c r="T39" s="487"/>
      <c r="U39" s="487"/>
      <c r="V39" s="488"/>
      <c r="W39" s="335"/>
      <c r="X39" s="230"/>
      <c r="Y39" s="231"/>
      <c r="Z39" s="336"/>
      <c r="AA39" s="233"/>
      <c r="AB39" s="336"/>
      <c r="AC39" s="234"/>
      <c r="AD39" s="337"/>
      <c r="AE39" s="337"/>
      <c r="AF39" s="236"/>
      <c r="AG39" s="337"/>
      <c r="AH39" s="337"/>
      <c r="AI39" s="337"/>
      <c r="AJ39" s="337"/>
      <c r="AK39" s="236"/>
      <c r="AL39" s="336"/>
      <c r="AM39" s="336"/>
      <c r="AN39" s="336"/>
      <c r="AO39" s="336"/>
      <c r="AP39" s="236"/>
      <c r="AQ39" s="336"/>
      <c r="AR39" s="234"/>
      <c r="AS39" s="231"/>
      <c r="AT39" s="336"/>
      <c r="AU39" s="236"/>
      <c r="AV39" s="337"/>
      <c r="AW39" s="337"/>
      <c r="AX39" s="337"/>
      <c r="AY39" s="337"/>
      <c r="AZ39" s="236"/>
      <c r="BA39" s="337"/>
      <c r="BB39" s="337"/>
      <c r="BC39" s="337"/>
      <c r="BD39" s="337"/>
      <c r="BE39" s="236"/>
      <c r="BF39" s="337"/>
      <c r="BG39" s="337"/>
      <c r="BH39" s="337"/>
      <c r="BI39" s="337"/>
      <c r="BJ39" s="236"/>
      <c r="BK39" s="232"/>
      <c r="BL39" s="19"/>
      <c r="BM39" s="187" t="str">
        <f>+IF(COUNTA(AF39:AP39)&gt;1,"Fout, vul maximaal in één kolom een frequentie in",IF(COUNTA(AU39:BJ39)&gt;1,"Fout, vul maximaal één uitvoerende per regel in",""))</f>
        <v/>
      </c>
      <c r="BP39" s="187"/>
      <c r="BQ39" s="187"/>
      <c r="BR39" s="187"/>
      <c r="BS39" s="187"/>
      <c r="BT39" s="187"/>
      <c r="BU39" s="187"/>
      <c r="BV39" s="187"/>
      <c r="BW39" s="187"/>
      <c r="BX39" s="187" t="str">
        <f>+IF(AND(COUNTA(D36)=1,COUNTA(AA36:BJ36)&lt;3,COUNTA(D39)=1),"Vul eerst de voorgaande regel volledig in","")</f>
        <v/>
      </c>
      <c r="BY39" s="126"/>
      <c r="BZ39" s="126"/>
      <c r="CA39" s="126"/>
      <c r="CB39" s="126"/>
      <c r="CC39" s="220"/>
      <c r="CD39" s="220"/>
      <c r="CE39" s="215"/>
      <c r="CF39" s="243">
        <f>+IF(COUNTA(D39:BJ39)=4,1,0)</f>
        <v>0</v>
      </c>
      <c r="CG39" s="243"/>
      <c r="CH39" s="223">
        <f>+IF(COUNTA(AU39)=0,0,52*$AF39*$AA39/12/60+13*$AK39*$AA39/12/60+$AP39*$AA39/12/60)</f>
        <v>0</v>
      </c>
      <c r="CI39" s="223">
        <f>+IF(COUNTA(AZ39)=0,0,52*$AF39*$AA39/12/60+13*$AK39*$AA39/12/60+$AP39*$AA39/12/60)</f>
        <v>0</v>
      </c>
      <c r="CJ39" s="223">
        <f>+IF(COUNTA(BE39)=0,0,52*$AF39*$AA39/12/60+13*$AK39*$AA39/12/60+$AP39*$AA39/12/60)</f>
        <v>0</v>
      </c>
      <c r="CK39" s="223">
        <f>+IF(COUNTA(BJ39)=0,0,52*$AF39*$AA39/12/60+13*$AK39*$AA23/12/60+$AP39*$AA39/12/60)</f>
        <v>0</v>
      </c>
      <c r="CL39" s="223">
        <f>SUM(CH39:CK39)</f>
        <v>0</v>
      </c>
      <c r="CM39" s="224">
        <f>12*CL39</f>
        <v>0</v>
      </c>
      <c r="CN39" s="224">
        <f>+((AA39*52*AF39)+(AA39*13*AK39)+(AA39*AP39))/60</f>
        <v>0</v>
      </c>
    </row>
    <row r="40" spans="1:92" ht="3" customHeight="1" x14ac:dyDescent="0.3">
      <c r="A40" s="45"/>
      <c r="B40" s="16"/>
      <c r="C40" s="37"/>
      <c r="D40" s="342"/>
      <c r="E40" s="342"/>
      <c r="F40" s="342"/>
      <c r="G40" s="342"/>
      <c r="H40" s="342"/>
      <c r="I40" s="342"/>
      <c r="J40" s="342"/>
      <c r="K40" s="342"/>
      <c r="L40" s="342"/>
      <c r="M40" s="342"/>
      <c r="N40" s="342"/>
      <c r="O40" s="342"/>
      <c r="P40" s="342"/>
      <c r="Q40" s="342"/>
      <c r="R40" s="342"/>
      <c r="S40" s="342"/>
      <c r="T40" s="342"/>
      <c r="U40" s="342"/>
      <c r="V40" s="342"/>
      <c r="W40" s="342"/>
      <c r="X40" s="238"/>
      <c r="Y40" s="231"/>
      <c r="Z40" s="336"/>
      <c r="AA40" s="343"/>
      <c r="AB40" s="336"/>
      <c r="AC40" s="234"/>
      <c r="AD40" s="337"/>
      <c r="AE40" s="337"/>
      <c r="AF40" s="337"/>
      <c r="AG40" s="337"/>
      <c r="AH40" s="337"/>
      <c r="AI40" s="337"/>
      <c r="AJ40" s="337"/>
      <c r="AK40" s="337"/>
      <c r="AL40" s="336"/>
      <c r="AM40" s="336"/>
      <c r="AN40" s="336"/>
      <c r="AO40" s="336"/>
      <c r="AP40" s="337"/>
      <c r="AQ40" s="336"/>
      <c r="AR40" s="234"/>
      <c r="AS40" s="231"/>
      <c r="AT40" s="336"/>
      <c r="AU40" s="337"/>
      <c r="AV40" s="337"/>
      <c r="AW40" s="337"/>
      <c r="AX40" s="337"/>
      <c r="AY40" s="337"/>
      <c r="AZ40" s="337"/>
      <c r="BA40" s="337"/>
      <c r="BB40" s="337"/>
      <c r="BC40" s="337"/>
      <c r="BD40" s="337"/>
      <c r="BE40" s="337"/>
      <c r="BF40" s="337"/>
      <c r="BG40" s="337"/>
      <c r="BH40" s="337"/>
      <c r="BI40" s="337"/>
      <c r="BJ40" s="337"/>
      <c r="BK40" s="235"/>
      <c r="BL40" s="35"/>
      <c r="BP40" s="126"/>
      <c r="BQ40" s="220"/>
      <c r="BR40" s="220"/>
      <c r="BS40" s="220"/>
      <c r="BT40" s="220"/>
      <c r="BU40" s="220"/>
      <c r="BV40" s="220"/>
      <c r="BW40" s="220"/>
      <c r="BX40" s="126"/>
      <c r="BY40" s="126"/>
      <c r="BZ40" s="126"/>
      <c r="CA40" s="126"/>
      <c r="CB40" s="126"/>
      <c r="CC40" s="220"/>
      <c r="CD40" s="220"/>
      <c r="CE40" s="215"/>
      <c r="CF40" s="215"/>
      <c r="CG40" s="215"/>
    </row>
    <row r="41" spans="1:92" ht="3" customHeight="1" x14ac:dyDescent="0.3">
      <c r="A41" s="45"/>
      <c r="B41" s="16"/>
      <c r="C41" s="37"/>
      <c r="D41" s="342"/>
      <c r="E41" s="342"/>
      <c r="F41" s="342"/>
      <c r="G41" s="342"/>
      <c r="H41" s="342"/>
      <c r="I41" s="342"/>
      <c r="J41" s="342"/>
      <c r="K41" s="342"/>
      <c r="L41" s="342"/>
      <c r="M41" s="342"/>
      <c r="N41" s="342"/>
      <c r="O41" s="342"/>
      <c r="P41" s="342"/>
      <c r="Q41" s="342"/>
      <c r="R41" s="342"/>
      <c r="S41" s="342"/>
      <c r="T41" s="342"/>
      <c r="U41" s="342"/>
      <c r="V41" s="342"/>
      <c r="W41" s="342"/>
      <c r="X41" s="238"/>
      <c r="Y41" s="231"/>
      <c r="Z41" s="336"/>
      <c r="AA41" s="343"/>
      <c r="AB41" s="336"/>
      <c r="AC41" s="234"/>
      <c r="AD41" s="337"/>
      <c r="AE41" s="337"/>
      <c r="AF41" s="337"/>
      <c r="AG41" s="337"/>
      <c r="AH41" s="337"/>
      <c r="AI41" s="337"/>
      <c r="AJ41" s="337"/>
      <c r="AK41" s="337"/>
      <c r="AL41" s="336"/>
      <c r="AM41" s="336"/>
      <c r="AN41" s="336"/>
      <c r="AO41" s="336"/>
      <c r="AP41" s="337"/>
      <c r="AQ41" s="336"/>
      <c r="AR41" s="234"/>
      <c r="AS41" s="231"/>
      <c r="AT41" s="336"/>
      <c r="AU41" s="337"/>
      <c r="AV41" s="337"/>
      <c r="AW41" s="337"/>
      <c r="AX41" s="337"/>
      <c r="AY41" s="337"/>
      <c r="AZ41" s="337"/>
      <c r="BA41" s="337"/>
      <c r="BB41" s="337"/>
      <c r="BC41" s="337"/>
      <c r="BD41" s="337"/>
      <c r="BE41" s="337"/>
      <c r="BF41" s="337"/>
      <c r="BG41" s="337"/>
      <c r="BH41" s="337"/>
      <c r="BI41" s="337"/>
      <c r="BJ41" s="337"/>
      <c r="BK41" s="235"/>
      <c r="BL41" s="35"/>
      <c r="BP41" s="126"/>
      <c r="BQ41" s="220"/>
      <c r="BR41" s="220"/>
      <c r="BS41" s="220"/>
      <c r="BT41" s="220"/>
      <c r="BU41" s="220"/>
      <c r="BV41" s="220"/>
      <c r="BW41" s="220"/>
      <c r="BX41" s="126"/>
      <c r="BY41" s="126"/>
      <c r="BZ41" s="126"/>
      <c r="CA41" s="126"/>
      <c r="CB41" s="126"/>
      <c r="CC41" s="220"/>
      <c r="CD41" s="220"/>
      <c r="CE41" s="215"/>
      <c r="CF41" s="215"/>
      <c r="CG41" s="215"/>
    </row>
    <row r="42" spans="1:92" ht="13.95" customHeight="1" x14ac:dyDescent="0.3">
      <c r="A42" s="45"/>
      <c r="B42" s="16"/>
      <c r="C42" s="53"/>
      <c r="D42" s="486"/>
      <c r="E42" s="487"/>
      <c r="F42" s="487"/>
      <c r="G42" s="487"/>
      <c r="H42" s="487"/>
      <c r="I42" s="487"/>
      <c r="J42" s="487"/>
      <c r="K42" s="487"/>
      <c r="L42" s="487"/>
      <c r="M42" s="487"/>
      <c r="N42" s="487"/>
      <c r="O42" s="487"/>
      <c r="P42" s="487"/>
      <c r="Q42" s="487"/>
      <c r="R42" s="487"/>
      <c r="S42" s="487"/>
      <c r="T42" s="487"/>
      <c r="U42" s="487"/>
      <c r="V42" s="488"/>
      <c r="W42" s="335"/>
      <c r="X42" s="230"/>
      <c r="Y42" s="231"/>
      <c r="Z42" s="336"/>
      <c r="AA42" s="233"/>
      <c r="AB42" s="336"/>
      <c r="AC42" s="234"/>
      <c r="AD42" s="337"/>
      <c r="AE42" s="337"/>
      <c r="AF42" s="236"/>
      <c r="AG42" s="337"/>
      <c r="AH42" s="337"/>
      <c r="AI42" s="337"/>
      <c r="AJ42" s="337"/>
      <c r="AK42" s="236"/>
      <c r="AL42" s="336"/>
      <c r="AM42" s="336"/>
      <c r="AN42" s="336"/>
      <c r="AO42" s="336"/>
      <c r="AP42" s="236"/>
      <c r="AQ42" s="336"/>
      <c r="AR42" s="234"/>
      <c r="AS42" s="231"/>
      <c r="AT42" s="336"/>
      <c r="AU42" s="236"/>
      <c r="AV42" s="337"/>
      <c r="AW42" s="337"/>
      <c r="AX42" s="337"/>
      <c r="AY42" s="337"/>
      <c r="AZ42" s="236"/>
      <c r="BA42" s="337"/>
      <c r="BB42" s="337"/>
      <c r="BC42" s="337"/>
      <c r="BD42" s="337"/>
      <c r="BE42" s="236"/>
      <c r="BF42" s="337"/>
      <c r="BG42" s="337"/>
      <c r="BH42" s="337"/>
      <c r="BI42" s="337"/>
      <c r="BJ42" s="236"/>
      <c r="BK42" s="232"/>
      <c r="BL42" s="19"/>
      <c r="BM42" s="187" t="str">
        <f>+IF(COUNTA(AF42:AP42)&gt;1,"Fout, vul maximaal in één kolom een frequentie in",IF(COUNTA(AU42:BJ42)&gt;1,"Fout, vul maximaal één uitvoerende per regel in",""))</f>
        <v/>
      </c>
      <c r="BP42" s="187"/>
      <c r="BQ42" s="187"/>
      <c r="BR42" s="187"/>
      <c r="BS42" s="187"/>
      <c r="BT42" s="187"/>
      <c r="BU42" s="187"/>
      <c r="BV42" s="187"/>
      <c r="BW42" s="187"/>
      <c r="BX42" s="187" t="str">
        <f>+IF(AND(COUNTA(D39)=1,COUNTA(AA39:BJ39)&lt;3,COUNTA(D42)=1),"Vul eerst de voorgaande regel volledig in","")</f>
        <v/>
      </c>
      <c r="BY42" s="126"/>
      <c r="BZ42" s="126"/>
      <c r="CA42" s="126"/>
      <c r="CB42" s="126"/>
      <c r="CC42" s="220"/>
      <c r="CD42" s="220"/>
      <c r="CE42" s="215"/>
      <c r="CF42" s="243">
        <f>+IF(COUNTA(D42:BJ42)=4,1,0)</f>
        <v>0</v>
      </c>
      <c r="CG42" s="243"/>
      <c r="CH42" s="223">
        <f>+IF(COUNTA(AU42)=0,0,52*$AF42*$AA42/12/60+13*$AK42*$AA42/12/60+$AP42*$AA42/12/60)</f>
        <v>0</v>
      </c>
      <c r="CI42" s="223">
        <f>+IF(COUNTA(AZ42)=0,0,52*$AF42*$AA42/12/60+13*$AK42*$AA42/12/60+$AP42*$AA42/12/60)</f>
        <v>0</v>
      </c>
      <c r="CJ42" s="223">
        <f>+IF(COUNTA(BE42)=0,0,52*$AF42*$AA42/12/60+13*$AK42*$AA42/12/60+$AP42*$AA42/12/60)</f>
        <v>0</v>
      </c>
      <c r="CK42" s="223">
        <f>+IF(COUNTA(BJ42)=0,0,52*$AF42*$AA42/12/60+13*$AK42*$AA42/12/60+$AP42*$AA42/12/60)</f>
        <v>0</v>
      </c>
      <c r="CL42" s="223">
        <f>SUM(CH42:CK42)</f>
        <v>0</v>
      </c>
      <c r="CM42" s="224">
        <f>12*CL42</f>
        <v>0</v>
      </c>
      <c r="CN42" s="224">
        <f>+((AA42*52*AF42)+(AA42*13*AK42)+(AA42*AP42))/60</f>
        <v>0</v>
      </c>
    </row>
    <row r="43" spans="1:92" ht="3" customHeight="1" x14ac:dyDescent="0.3">
      <c r="A43" s="45"/>
      <c r="B43" s="16"/>
      <c r="C43" s="37"/>
      <c r="D43" s="342"/>
      <c r="E43" s="342"/>
      <c r="F43" s="342"/>
      <c r="G43" s="342"/>
      <c r="H43" s="342"/>
      <c r="I43" s="342"/>
      <c r="J43" s="342"/>
      <c r="K43" s="342"/>
      <c r="L43" s="342"/>
      <c r="M43" s="342"/>
      <c r="N43" s="342"/>
      <c r="O43" s="342"/>
      <c r="P43" s="342"/>
      <c r="Q43" s="342"/>
      <c r="R43" s="342"/>
      <c r="S43" s="342"/>
      <c r="T43" s="342"/>
      <c r="U43" s="342"/>
      <c r="V43" s="342"/>
      <c r="W43" s="342"/>
      <c r="X43" s="238"/>
      <c r="Y43" s="231"/>
      <c r="Z43" s="336"/>
      <c r="AA43" s="343"/>
      <c r="AB43" s="336"/>
      <c r="AC43" s="234"/>
      <c r="AD43" s="337"/>
      <c r="AE43" s="337"/>
      <c r="AF43" s="337"/>
      <c r="AG43" s="337"/>
      <c r="AH43" s="337"/>
      <c r="AI43" s="337"/>
      <c r="AJ43" s="337"/>
      <c r="AK43" s="337"/>
      <c r="AL43" s="336"/>
      <c r="AM43" s="336"/>
      <c r="AN43" s="336"/>
      <c r="AO43" s="336"/>
      <c r="AP43" s="337"/>
      <c r="AQ43" s="336"/>
      <c r="AR43" s="234"/>
      <c r="AS43" s="231"/>
      <c r="AT43" s="336"/>
      <c r="AU43" s="337"/>
      <c r="AV43" s="337"/>
      <c r="AW43" s="337"/>
      <c r="AX43" s="337"/>
      <c r="AY43" s="337"/>
      <c r="AZ43" s="337"/>
      <c r="BA43" s="337"/>
      <c r="BB43" s="337"/>
      <c r="BC43" s="337"/>
      <c r="BD43" s="337"/>
      <c r="BE43" s="337"/>
      <c r="BF43" s="337"/>
      <c r="BG43" s="337"/>
      <c r="BH43" s="337"/>
      <c r="BI43" s="337"/>
      <c r="BJ43" s="337"/>
      <c r="BK43" s="235"/>
      <c r="BL43" s="35"/>
      <c r="BP43" s="126"/>
      <c r="BQ43" s="220"/>
      <c r="BR43" s="220"/>
      <c r="BS43" s="220"/>
      <c r="BT43" s="220"/>
      <c r="BU43" s="220"/>
      <c r="BV43" s="220"/>
      <c r="BW43" s="220"/>
      <c r="BX43" s="126"/>
      <c r="BY43" s="126"/>
      <c r="BZ43" s="126"/>
      <c r="CA43" s="126"/>
      <c r="CB43" s="126"/>
      <c r="CC43" s="220"/>
      <c r="CD43" s="220"/>
      <c r="CE43" s="215"/>
      <c r="CF43" s="215"/>
      <c r="CG43" s="215"/>
    </row>
    <row r="44" spans="1:92" ht="3" customHeight="1" x14ac:dyDescent="0.3">
      <c r="A44" s="45"/>
      <c r="B44" s="16"/>
      <c r="C44" s="37"/>
      <c r="D44" s="342"/>
      <c r="E44" s="342"/>
      <c r="F44" s="342"/>
      <c r="G44" s="342"/>
      <c r="H44" s="342"/>
      <c r="I44" s="342"/>
      <c r="J44" s="342"/>
      <c r="K44" s="342"/>
      <c r="L44" s="342"/>
      <c r="M44" s="342"/>
      <c r="N44" s="342"/>
      <c r="O44" s="342"/>
      <c r="P44" s="342"/>
      <c r="Q44" s="342"/>
      <c r="R44" s="342"/>
      <c r="S44" s="342"/>
      <c r="T44" s="342"/>
      <c r="U44" s="342"/>
      <c r="V44" s="342"/>
      <c r="W44" s="342"/>
      <c r="X44" s="238"/>
      <c r="Y44" s="231"/>
      <c r="Z44" s="336"/>
      <c r="AA44" s="343"/>
      <c r="AB44" s="336"/>
      <c r="AC44" s="234"/>
      <c r="AD44" s="337"/>
      <c r="AE44" s="337"/>
      <c r="AF44" s="337"/>
      <c r="AG44" s="337"/>
      <c r="AH44" s="337"/>
      <c r="AI44" s="337"/>
      <c r="AJ44" s="337"/>
      <c r="AK44" s="337"/>
      <c r="AL44" s="336"/>
      <c r="AM44" s="336"/>
      <c r="AN44" s="336"/>
      <c r="AO44" s="336"/>
      <c r="AP44" s="337"/>
      <c r="AQ44" s="336"/>
      <c r="AR44" s="234"/>
      <c r="AS44" s="231"/>
      <c r="AT44" s="336"/>
      <c r="AU44" s="337"/>
      <c r="AV44" s="337"/>
      <c r="AW44" s="337"/>
      <c r="AX44" s="337"/>
      <c r="AY44" s="337"/>
      <c r="AZ44" s="337"/>
      <c r="BA44" s="337"/>
      <c r="BB44" s="337"/>
      <c r="BC44" s="337"/>
      <c r="BD44" s="337"/>
      <c r="BE44" s="337"/>
      <c r="BF44" s="337"/>
      <c r="BG44" s="337"/>
      <c r="BH44" s="337"/>
      <c r="BI44" s="337"/>
      <c r="BJ44" s="337"/>
      <c r="BK44" s="235"/>
      <c r="BL44" s="35"/>
      <c r="BP44" s="126"/>
      <c r="BQ44" s="220"/>
      <c r="BR44" s="220"/>
      <c r="BS44" s="220"/>
      <c r="BT44" s="220"/>
      <c r="BU44" s="220"/>
      <c r="BV44" s="220"/>
      <c r="BW44" s="220"/>
      <c r="BX44" s="126"/>
      <c r="BY44" s="126"/>
      <c r="BZ44" s="126"/>
      <c r="CA44" s="126"/>
      <c r="CB44" s="126"/>
      <c r="CC44" s="220"/>
      <c r="CD44" s="220"/>
      <c r="CE44" s="215"/>
      <c r="CF44" s="215"/>
      <c r="CG44" s="215"/>
    </row>
    <row r="45" spans="1:92" ht="13.95" customHeight="1" x14ac:dyDescent="0.3">
      <c r="A45" s="45"/>
      <c r="B45" s="16"/>
      <c r="C45" s="53"/>
      <c r="D45" s="486"/>
      <c r="E45" s="487"/>
      <c r="F45" s="487"/>
      <c r="G45" s="487"/>
      <c r="H45" s="487"/>
      <c r="I45" s="487"/>
      <c r="J45" s="487"/>
      <c r="K45" s="487"/>
      <c r="L45" s="487"/>
      <c r="M45" s="487"/>
      <c r="N45" s="487"/>
      <c r="O45" s="487"/>
      <c r="P45" s="487"/>
      <c r="Q45" s="487"/>
      <c r="R45" s="487"/>
      <c r="S45" s="487"/>
      <c r="T45" s="487"/>
      <c r="U45" s="487"/>
      <c r="V45" s="488"/>
      <c r="W45" s="335"/>
      <c r="X45" s="230"/>
      <c r="Y45" s="231"/>
      <c r="Z45" s="336"/>
      <c r="AA45" s="233"/>
      <c r="AB45" s="336"/>
      <c r="AC45" s="234"/>
      <c r="AD45" s="337"/>
      <c r="AE45" s="337"/>
      <c r="AF45" s="236"/>
      <c r="AG45" s="337"/>
      <c r="AH45" s="337"/>
      <c r="AI45" s="337"/>
      <c r="AJ45" s="337"/>
      <c r="AK45" s="236"/>
      <c r="AL45" s="336"/>
      <c r="AM45" s="336"/>
      <c r="AN45" s="336"/>
      <c r="AO45" s="336"/>
      <c r="AP45" s="236"/>
      <c r="AQ45" s="336"/>
      <c r="AR45" s="234"/>
      <c r="AS45" s="231"/>
      <c r="AT45" s="336"/>
      <c r="AU45" s="236"/>
      <c r="AV45" s="337"/>
      <c r="AW45" s="337"/>
      <c r="AX45" s="337"/>
      <c r="AY45" s="337"/>
      <c r="AZ45" s="236"/>
      <c r="BA45" s="337"/>
      <c r="BB45" s="337"/>
      <c r="BC45" s="337"/>
      <c r="BD45" s="337"/>
      <c r="BE45" s="236"/>
      <c r="BF45" s="337"/>
      <c r="BG45" s="337"/>
      <c r="BH45" s="337"/>
      <c r="BI45" s="337"/>
      <c r="BJ45" s="236"/>
      <c r="BK45" s="232"/>
      <c r="BL45" s="19"/>
      <c r="BM45" s="187" t="str">
        <f>+IF(COUNTA(AF45:AP45)&gt;1,"Fout, vul maximaal in één kolom een frequentie in",IF(COUNTA(AU45:BJ45)&gt;1,"Fout, vul maximaal één uitvoerende per regel in",""))</f>
        <v/>
      </c>
      <c r="BP45" s="187"/>
      <c r="BQ45" s="187"/>
      <c r="BR45" s="187"/>
      <c r="BS45" s="187"/>
      <c r="BT45" s="187"/>
      <c r="BU45" s="187"/>
      <c r="BV45" s="187"/>
      <c r="BW45" s="187"/>
      <c r="BX45" s="187" t="str">
        <f>+IF(AND(COUNTA(D42)=1,COUNTA(AA42:BJ42)&lt;3,COUNTA(D45)=1),"Vul eerst de voorgaande regel volledig in","")</f>
        <v/>
      </c>
      <c r="BY45" s="126"/>
      <c r="BZ45" s="126"/>
      <c r="CA45" s="126"/>
      <c r="CB45" s="126"/>
      <c r="CC45" s="220"/>
      <c r="CD45" s="220"/>
      <c r="CE45" s="215"/>
      <c r="CF45" s="243">
        <f>+IF(COUNTA(D45:BJ45)=4,1,0)</f>
        <v>0</v>
      </c>
      <c r="CG45" s="243"/>
      <c r="CH45" s="223">
        <f>+IF(COUNTA(AU45)=0,0,52*$AF45*$AA45/12/60+13*$AK45*$AA45/12/60+$AP45*$AA45/12/60)</f>
        <v>0</v>
      </c>
      <c r="CI45" s="223">
        <f>+IF(COUNTA(AZ45)=0,0,52*$AF45*$AA45/12/60+13*$AK45*$AA45/12/60+$AP45*$AA45/12/60)</f>
        <v>0</v>
      </c>
      <c r="CJ45" s="223">
        <f>+IF(COUNTA(BE45)=0,0,52*$AF45*$AA45/12/60+13*$AK45*$AA45/12/60+$AP45*$AA45/12/60)</f>
        <v>0</v>
      </c>
      <c r="CK45" s="223">
        <f>+IF(COUNTA(BJ45)=0,0,52*$AF45*$AA45/12/60+13*$AK45*$AA29/12/60+$AP45*$AA45/12/60)</f>
        <v>0</v>
      </c>
      <c r="CL45" s="223">
        <f>SUM(CH45:CK45)</f>
        <v>0</v>
      </c>
      <c r="CM45" s="224">
        <f>12*CL45</f>
        <v>0</v>
      </c>
      <c r="CN45" s="224">
        <f>+((AA45*52*AF45)+(AA45*13*AK45)+(AA45*AP45))/60</f>
        <v>0</v>
      </c>
    </row>
    <row r="46" spans="1:92" ht="3" customHeight="1" x14ac:dyDescent="0.3">
      <c r="A46" s="45"/>
      <c r="B46" s="16"/>
      <c r="C46" s="37"/>
      <c r="D46" s="342"/>
      <c r="E46" s="342"/>
      <c r="F46" s="342"/>
      <c r="G46" s="342"/>
      <c r="H46" s="342"/>
      <c r="I46" s="342"/>
      <c r="J46" s="342"/>
      <c r="K46" s="342"/>
      <c r="L46" s="342"/>
      <c r="M46" s="342"/>
      <c r="N46" s="342"/>
      <c r="O46" s="342"/>
      <c r="P46" s="342"/>
      <c r="Q46" s="342"/>
      <c r="R46" s="342"/>
      <c r="S46" s="342"/>
      <c r="T46" s="342"/>
      <c r="U46" s="342"/>
      <c r="V46" s="342"/>
      <c r="W46" s="342"/>
      <c r="X46" s="238"/>
      <c r="Y46" s="231"/>
      <c r="Z46" s="336"/>
      <c r="AA46" s="343"/>
      <c r="AB46" s="336"/>
      <c r="AC46" s="234"/>
      <c r="AD46" s="337"/>
      <c r="AE46" s="337"/>
      <c r="AF46" s="337"/>
      <c r="AG46" s="337"/>
      <c r="AH46" s="337"/>
      <c r="AI46" s="337"/>
      <c r="AJ46" s="337"/>
      <c r="AK46" s="337"/>
      <c r="AL46" s="336"/>
      <c r="AM46" s="336"/>
      <c r="AN46" s="336"/>
      <c r="AO46" s="336"/>
      <c r="AP46" s="337"/>
      <c r="AQ46" s="336"/>
      <c r="AR46" s="234"/>
      <c r="AS46" s="231"/>
      <c r="AT46" s="336"/>
      <c r="AU46" s="337"/>
      <c r="AV46" s="337"/>
      <c r="AW46" s="337"/>
      <c r="AX46" s="337"/>
      <c r="AY46" s="337"/>
      <c r="AZ46" s="337"/>
      <c r="BA46" s="337"/>
      <c r="BB46" s="337"/>
      <c r="BC46" s="337"/>
      <c r="BD46" s="337"/>
      <c r="BE46" s="337"/>
      <c r="BF46" s="337"/>
      <c r="BG46" s="337"/>
      <c r="BH46" s="337"/>
      <c r="BI46" s="337"/>
      <c r="BJ46" s="337"/>
      <c r="BK46" s="235"/>
      <c r="BL46" s="35"/>
      <c r="BP46" s="126"/>
      <c r="BQ46" s="220"/>
      <c r="BR46" s="220"/>
      <c r="BS46" s="220"/>
      <c r="BT46" s="220"/>
      <c r="BU46" s="220"/>
      <c r="BV46" s="220"/>
      <c r="BW46" s="220"/>
      <c r="BX46" s="126"/>
      <c r="BY46" s="126"/>
      <c r="BZ46" s="126"/>
      <c r="CA46" s="126"/>
      <c r="CB46" s="126"/>
      <c r="CC46" s="220"/>
      <c r="CD46" s="220"/>
      <c r="CE46" s="215"/>
      <c r="CF46" s="215"/>
      <c r="CG46" s="215"/>
    </row>
    <row r="47" spans="1:92" ht="3" customHeight="1" x14ac:dyDescent="0.3">
      <c r="A47" s="45"/>
      <c r="B47" s="16"/>
      <c r="C47" s="37"/>
      <c r="D47" s="342"/>
      <c r="E47" s="342"/>
      <c r="F47" s="342"/>
      <c r="G47" s="342"/>
      <c r="H47" s="342"/>
      <c r="I47" s="342"/>
      <c r="J47" s="342"/>
      <c r="K47" s="342"/>
      <c r="L47" s="342"/>
      <c r="M47" s="342"/>
      <c r="N47" s="342"/>
      <c r="O47" s="342"/>
      <c r="P47" s="342"/>
      <c r="Q47" s="342"/>
      <c r="R47" s="342"/>
      <c r="S47" s="342"/>
      <c r="T47" s="342"/>
      <c r="U47" s="342"/>
      <c r="V47" s="342"/>
      <c r="W47" s="342"/>
      <c r="X47" s="238"/>
      <c r="Y47" s="231"/>
      <c r="Z47" s="336"/>
      <c r="AA47" s="343"/>
      <c r="AB47" s="336"/>
      <c r="AC47" s="234"/>
      <c r="AD47" s="337"/>
      <c r="AE47" s="337"/>
      <c r="AF47" s="337"/>
      <c r="AG47" s="337"/>
      <c r="AH47" s="337"/>
      <c r="AI47" s="337"/>
      <c r="AJ47" s="337"/>
      <c r="AK47" s="337"/>
      <c r="AL47" s="336"/>
      <c r="AM47" s="336"/>
      <c r="AN47" s="336"/>
      <c r="AO47" s="336"/>
      <c r="AP47" s="337"/>
      <c r="AQ47" s="336"/>
      <c r="AR47" s="234"/>
      <c r="AS47" s="231"/>
      <c r="AT47" s="336"/>
      <c r="AU47" s="337"/>
      <c r="AV47" s="337"/>
      <c r="AW47" s="337"/>
      <c r="AX47" s="337"/>
      <c r="AY47" s="337"/>
      <c r="AZ47" s="337"/>
      <c r="BA47" s="337"/>
      <c r="BB47" s="337"/>
      <c r="BC47" s="337"/>
      <c r="BD47" s="337"/>
      <c r="BE47" s="337"/>
      <c r="BF47" s="337"/>
      <c r="BG47" s="337"/>
      <c r="BH47" s="337"/>
      <c r="BI47" s="337"/>
      <c r="BJ47" s="337"/>
      <c r="BK47" s="235"/>
      <c r="BL47" s="35"/>
      <c r="BP47" s="126"/>
      <c r="BQ47" s="220"/>
      <c r="BR47" s="220"/>
      <c r="BS47" s="220"/>
      <c r="BT47" s="220"/>
      <c r="BU47" s="220"/>
      <c r="BV47" s="220"/>
      <c r="BW47" s="220"/>
      <c r="BX47" s="126"/>
      <c r="BY47" s="126"/>
      <c r="BZ47" s="126"/>
      <c r="CA47" s="126"/>
      <c r="CB47" s="126"/>
      <c r="CC47" s="220"/>
      <c r="CD47" s="220"/>
      <c r="CE47" s="215"/>
      <c r="CF47" s="215"/>
      <c r="CG47" s="215"/>
    </row>
    <row r="48" spans="1:92" ht="13.95" customHeight="1" x14ac:dyDescent="0.3">
      <c r="A48" s="45"/>
      <c r="B48" s="16"/>
      <c r="C48" s="53"/>
      <c r="D48" s="486"/>
      <c r="E48" s="487"/>
      <c r="F48" s="487"/>
      <c r="G48" s="487"/>
      <c r="H48" s="487"/>
      <c r="I48" s="487"/>
      <c r="J48" s="487"/>
      <c r="K48" s="487"/>
      <c r="L48" s="487"/>
      <c r="M48" s="487"/>
      <c r="N48" s="487"/>
      <c r="O48" s="487"/>
      <c r="P48" s="487"/>
      <c r="Q48" s="487"/>
      <c r="R48" s="487"/>
      <c r="S48" s="487"/>
      <c r="T48" s="487"/>
      <c r="U48" s="487"/>
      <c r="V48" s="488"/>
      <c r="W48" s="335"/>
      <c r="X48" s="230"/>
      <c r="Y48" s="231"/>
      <c r="Z48" s="336"/>
      <c r="AA48" s="233"/>
      <c r="AB48" s="336"/>
      <c r="AC48" s="234"/>
      <c r="AD48" s="337"/>
      <c r="AE48" s="337"/>
      <c r="AF48" s="236"/>
      <c r="AG48" s="337"/>
      <c r="AH48" s="337"/>
      <c r="AI48" s="337"/>
      <c r="AJ48" s="337"/>
      <c r="AK48" s="236"/>
      <c r="AL48" s="336"/>
      <c r="AM48" s="336"/>
      <c r="AN48" s="336"/>
      <c r="AO48" s="336"/>
      <c r="AP48" s="236"/>
      <c r="AQ48" s="336"/>
      <c r="AR48" s="234"/>
      <c r="AS48" s="231"/>
      <c r="AT48" s="336"/>
      <c r="AU48" s="236"/>
      <c r="AV48" s="337"/>
      <c r="AW48" s="337"/>
      <c r="AX48" s="337"/>
      <c r="AY48" s="337"/>
      <c r="AZ48" s="236"/>
      <c r="BA48" s="337"/>
      <c r="BB48" s="337"/>
      <c r="BC48" s="337"/>
      <c r="BD48" s="337"/>
      <c r="BE48" s="236"/>
      <c r="BF48" s="337"/>
      <c r="BG48" s="337"/>
      <c r="BH48" s="337"/>
      <c r="BI48" s="337"/>
      <c r="BJ48" s="236"/>
      <c r="BK48" s="232"/>
      <c r="BL48" s="19"/>
      <c r="BM48" s="187" t="str">
        <f>+IF(COUNTA(AF48:AP48)&gt;1,"Fout, vul maximaal in één kolom een frequentie in",IF(COUNTA(AU48:BJ48)&gt;1,"Fout, vul maximaal één uitvoerende per regel in",""))</f>
        <v/>
      </c>
      <c r="BP48" s="187"/>
      <c r="BQ48" s="187"/>
      <c r="BR48" s="187"/>
      <c r="BS48" s="187"/>
      <c r="BT48" s="187"/>
      <c r="BU48" s="187"/>
      <c r="BV48" s="187"/>
      <c r="BW48" s="187"/>
      <c r="BX48" s="187" t="str">
        <f>+IF(AND(COUNTA(D45)=1,COUNTA(AA45:BJ45)&lt;3,COUNTA(D48)=1),"Vul eerst de voorgaande regel volledig in","")</f>
        <v/>
      </c>
      <c r="BY48" s="126"/>
      <c r="BZ48" s="126"/>
      <c r="CA48" s="126"/>
      <c r="CB48" s="126"/>
      <c r="CC48" s="220"/>
      <c r="CD48" s="220"/>
      <c r="CE48" s="215"/>
      <c r="CF48" s="243">
        <f>+IF(COUNTA(D48:BJ48)=4,1,0)</f>
        <v>0</v>
      </c>
      <c r="CG48" s="243"/>
      <c r="CH48" s="223">
        <f>+IF(COUNTA(AU48)=0,0,52*$AF48*$AA48/12/60+13*$AK48*$AA48/12/60+$AP48*$AA48/12/60)</f>
        <v>0</v>
      </c>
      <c r="CI48" s="223">
        <f>+IF(COUNTA(AZ48)=0,0,52*$AF48*$AA48/12/60+13*$AK48*$AA48/12/60+$AP48*$AA48/12/60)</f>
        <v>0</v>
      </c>
      <c r="CJ48" s="223">
        <f>+IF(COUNTA(BE48)=0,0,52*$AF48*$AA48/12/60+13*$AK48*$AA48/12/60+$AP48*$AA48/12/60)</f>
        <v>0</v>
      </c>
      <c r="CK48" s="223">
        <f>+IF(COUNTA(BJ48)=0,0,52*$AF48*$AA48/12/60+13*$AK48*$AA32/12/60+$AP48*$AA48/12/60)</f>
        <v>0</v>
      </c>
      <c r="CL48" s="223">
        <f>SUM(CH48:CK48)</f>
        <v>0</v>
      </c>
      <c r="CM48" s="224">
        <f>12*CL48</f>
        <v>0</v>
      </c>
      <c r="CN48" s="224">
        <f>+((AA48*52*AF48)+(AA48*13*AK48)+(AA48*AP48))/60</f>
        <v>0</v>
      </c>
    </row>
    <row r="49" spans="1:92" ht="3" customHeight="1" x14ac:dyDescent="0.3">
      <c r="A49" s="45"/>
      <c r="B49" s="16"/>
      <c r="C49" s="37"/>
      <c r="D49" s="342"/>
      <c r="E49" s="342"/>
      <c r="F49" s="342"/>
      <c r="G49" s="342"/>
      <c r="H49" s="342"/>
      <c r="I49" s="342"/>
      <c r="J49" s="342"/>
      <c r="K49" s="342"/>
      <c r="L49" s="342"/>
      <c r="M49" s="342"/>
      <c r="N49" s="342"/>
      <c r="O49" s="342"/>
      <c r="P49" s="342"/>
      <c r="Q49" s="342"/>
      <c r="R49" s="342"/>
      <c r="S49" s="342"/>
      <c r="T49" s="342"/>
      <c r="U49" s="342"/>
      <c r="V49" s="342"/>
      <c r="W49" s="342"/>
      <c r="X49" s="238"/>
      <c r="Y49" s="231"/>
      <c r="Z49" s="336"/>
      <c r="AA49" s="343"/>
      <c r="AB49" s="336"/>
      <c r="AC49" s="234"/>
      <c r="AD49" s="337"/>
      <c r="AE49" s="337"/>
      <c r="AF49" s="337"/>
      <c r="AG49" s="337"/>
      <c r="AH49" s="337"/>
      <c r="AI49" s="337"/>
      <c r="AJ49" s="337"/>
      <c r="AK49" s="337"/>
      <c r="AL49" s="336"/>
      <c r="AM49" s="336"/>
      <c r="AN49" s="336"/>
      <c r="AO49" s="336"/>
      <c r="AP49" s="337"/>
      <c r="AQ49" s="336"/>
      <c r="AR49" s="234"/>
      <c r="AS49" s="231"/>
      <c r="AT49" s="336"/>
      <c r="AU49" s="337"/>
      <c r="AV49" s="337"/>
      <c r="AW49" s="337"/>
      <c r="AX49" s="337"/>
      <c r="AY49" s="337"/>
      <c r="AZ49" s="337"/>
      <c r="BA49" s="337"/>
      <c r="BB49" s="337"/>
      <c r="BC49" s="337"/>
      <c r="BD49" s="337"/>
      <c r="BE49" s="337"/>
      <c r="BF49" s="337"/>
      <c r="BG49" s="337"/>
      <c r="BH49" s="337"/>
      <c r="BI49" s="337"/>
      <c r="BJ49" s="337"/>
      <c r="BK49" s="235"/>
      <c r="BL49" s="35"/>
      <c r="BP49" s="126"/>
      <c r="BQ49" s="220"/>
      <c r="BR49" s="220"/>
      <c r="BS49" s="220"/>
      <c r="BT49" s="220"/>
      <c r="BU49" s="220"/>
      <c r="BV49" s="220"/>
      <c r="BW49" s="220"/>
      <c r="BX49" s="126"/>
      <c r="BY49" s="126"/>
      <c r="BZ49" s="126"/>
      <c r="CA49" s="126"/>
      <c r="CB49" s="126"/>
      <c r="CC49" s="220"/>
      <c r="CD49" s="220"/>
      <c r="CE49" s="215"/>
      <c r="CF49" s="215"/>
      <c r="CG49" s="215"/>
    </row>
    <row r="50" spans="1:92" ht="3" customHeight="1" x14ac:dyDescent="0.3">
      <c r="A50" s="45"/>
      <c r="B50" s="16"/>
      <c r="C50" s="37"/>
      <c r="D50" s="342"/>
      <c r="E50" s="342"/>
      <c r="F50" s="342"/>
      <c r="G50" s="342"/>
      <c r="H50" s="342"/>
      <c r="I50" s="342"/>
      <c r="J50" s="342"/>
      <c r="K50" s="342"/>
      <c r="L50" s="342"/>
      <c r="M50" s="342"/>
      <c r="N50" s="342"/>
      <c r="O50" s="342"/>
      <c r="P50" s="342"/>
      <c r="Q50" s="342"/>
      <c r="R50" s="342"/>
      <c r="S50" s="342"/>
      <c r="T50" s="342"/>
      <c r="U50" s="342"/>
      <c r="V50" s="342"/>
      <c r="W50" s="342"/>
      <c r="X50" s="238"/>
      <c r="Y50" s="231"/>
      <c r="Z50" s="336"/>
      <c r="AA50" s="343"/>
      <c r="AB50" s="336"/>
      <c r="AC50" s="234"/>
      <c r="AD50" s="337"/>
      <c r="AE50" s="337"/>
      <c r="AF50" s="337"/>
      <c r="AG50" s="337"/>
      <c r="AH50" s="337"/>
      <c r="AI50" s="337"/>
      <c r="AJ50" s="337"/>
      <c r="AK50" s="337"/>
      <c r="AL50" s="336"/>
      <c r="AM50" s="336"/>
      <c r="AN50" s="336"/>
      <c r="AO50" s="336"/>
      <c r="AP50" s="337"/>
      <c r="AQ50" s="336"/>
      <c r="AR50" s="234"/>
      <c r="AS50" s="231"/>
      <c r="AT50" s="336"/>
      <c r="AU50" s="337"/>
      <c r="AV50" s="337"/>
      <c r="AW50" s="337"/>
      <c r="AX50" s="337"/>
      <c r="AY50" s="337"/>
      <c r="AZ50" s="337"/>
      <c r="BA50" s="337"/>
      <c r="BB50" s="337"/>
      <c r="BC50" s="337"/>
      <c r="BD50" s="337"/>
      <c r="BE50" s="337"/>
      <c r="BF50" s="337"/>
      <c r="BG50" s="337"/>
      <c r="BH50" s="337"/>
      <c r="BI50" s="337"/>
      <c r="BJ50" s="337"/>
      <c r="BK50" s="235"/>
      <c r="BL50" s="35"/>
      <c r="BP50" s="126"/>
      <c r="BQ50" s="220"/>
      <c r="BR50" s="220"/>
      <c r="BS50" s="220"/>
      <c r="BT50" s="220"/>
      <c r="BU50" s="220"/>
      <c r="BV50" s="220"/>
      <c r="BW50" s="220"/>
      <c r="BX50" s="126"/>
      <c r="BY50" s="126"/>
      <c r="BZ50" s="126"/>
      <c r="CA50" s="126"/>
      <c r="CB50" s="126"/>
      <c r="CC50" s="220"/>
      <c r="CD50" s="220"/>
      <c r="CE50" s="215"/>
      <c r="CF50" s="215"/>
      <c r="CG50" s="215"/>
    </row>
    <row r="51" spans="1:92" ht="13.95" customHeight="1" x14ac:dyDescent="0.3">
      <c r="A51" s="45"/>
      <c r="B51" s="16"/>
      <c r="C51" s="53"/>
      <c r="D51" s="486"/>
      <c r="E51" s="487"/>
      <c r="F51" s="487"/>
      <c r="G51" s="487"/>
      <c r="H51" s="487"/>
      <c r="I51" s="487"/>
      <c r="J51" s="487"/>
      <c r="K51" s="487"/>
      <c r="L51" s="487"/>
      <c r="M51" s="487"/>
      <c r="N51" s="487"/>
      <c r="O51" s="487"/>
      <c r="P51" s="487"/>
      <c r="Q51" s="487"/>
      <c r="R51" s="487"/>
      <c r="S51" s="487"/>
      <c r="T51" s="487"/>
      <c r="U51" s="487"/>
      <c r="V51" s="488"/>
      <c r="W51" s="335"/>
      <c r="X51" s="230"/>
      <c r="Y51" s="231"/>
      <c r="Z51" s="336"/>
      <c r="AA51" s="233"/>
      <c r="AB51" s="336"/>
      <c r="AC51" s="234"/>
      <c r="AD51" s="337"/>
      <c r="AE51" s="337"/>
      <c r="AF51" s="236"/>
      <c r="AG51" s="337"/>
      <c r="AH51" s="337"/>
      <c r="AI51" s="337"/>
      <c r="AJ51" s="337"/>
      <c r="AK51" s="236"/>
      <c r="AL51" s="336"/>
      <c r="AM51" s="336"/>
      <c r="AN51" s="336"/>
      <c r="AO51" s="336"/>
      <c r="AP51" s="236"/>
      <c r="AQ51" s="336"/>
      <c r="AR51" s="234"/>
      <c r="AS51" s="231"/>
      <c r="AT51" s="336"/>
      <c r="AU51" s="236"/>
      <c r="AV51" s="337"/>
      <c r="AW51" s="337"/>
      <c r="AX51" s="337"/>
      <c r="AY51" s="337"/>
      <c r="AZ51" s="236"/>
      <c r="BA51" s="337"/>
      <c r="BB51" s="337"/>
      <c r="BC51" s="337"/>
      <c r="BD51" s="337"/>
      <c r="BE51" s="236"/>
      <c r="BF51" s="337"/>
      <c r="BG51" s="337"/>
      <c r="BH51" s="337"/>
      <c r="BI51" s="337"/>
      <c r="BJ51" s="236"/>
      <c r="BK51" s="232"/>
      <c r="BL51" s="19"/>
      <c r="BM51" s="187" t="str">
        <f>+IF(COUNTA(AF51:AP51)&gt;1,"Fout, vul maximaal in één kolom een frequentie in",IF(COUNTA(AU51:BJ51)&gt;1,"Fout, vul maximaal één uitvoerende per regel in",""))</f>
        <v/>
      </c>
      <c r="BP51" s="187"/>
      <c r="BQ51" s="187"/>
      <c r="BR51" s="187"/>
      <c r="BS51" s="187"/>
      <c r="BT51" s="187"/>
      <c r="BU51" s="187"/>
      <c r="BV51" s="187"/>
      <c r="BW51" s="187"/>
      <c r="BX51" s="187" t="str">
        <f>+IF(AND(COUNTA(D48)=1,COUNTA(AA48:BJ48)&lt;3,COUNTA(D51)=1),"Vul eerst de voorgaande regel volledig in","")</f>
        <v/>
      </c>
      <c r="BY51" s="126"/>
      <c r="BZ51" s="126"/>
      <c r="CA51" s="126"/>
      <c r="CB51" s="126"/>
      <c r="CC51" s="220"/>
      <c r="CD51" s="220"/>
      <c r="CE51" s="215"/>
      <c r="CF51" s="243">
        <f>+IF(COUNTA(D51:BJ51)=4,1,0)</f>
        <v>0</v>
      </c>
      <c r="CG51" s="243"/>
      <c r="CH51" s="223">
        <f>+IF(COUNTA(AU51)=0,0,52*$AF51*$AA51/12/60+13*$AK51*$AA51/12/60+$AP51*$AA51/12/60)</f>
        <v>0</v>
      </c>
      <c r="CI51" s="223">
        <f>+IF(COUNTA(AZ51)=0,0,52*$AF51*$AA51/12/60+13*$AK51*$AA51/12/60+$AP51*$AA51/12/60)</f>
        <v>0</v>
      </c>
      <c r="CJ51" s="223">
        <f>+IF(COUNTA(BE51)=0,0,52*$AF51*$AA51/12/60+13*$AK51*$AA51/12/60+$AP51*$AA51/12/60)</f>
        <v>0</v>
      </c>
      <c r="CK51" s="223">
        <f>+IF(COUNTA(BJ51)=0,0,52*$AF51*$AA51/12/60+13*$AK51*$AA35/12/60+$AP51*$AA51/12/60)</f>
        <v>0</v>
      </c>
      <c r="CL51" s="223">
        <f>SUM(CH51:CK51)</f>
        <v>0</v>
      </c>
      <c r="CM51" s="224">
        <f>12*CL51</f>
        <v>0</v>
      </c>
      <c r="CN51" s="224">
        <f>+((AA51*52*AF51)+(AA51*13*AK51)+(AA51*AP51))/60</f>
        <v>0</v>
      </c>
    </row>
    <row r="52" spans="1:92" ht="3" customHeight="1" x14ac:dyDescent="0.3">
      <c r="A52" s="45"/>
      <c r="B52" s="16"/>
      <c r="C52" s="37"/>
      <c r="D52" s="342"/>
      <c r="E52" s="342"/>
      <c r="F52" s="342"/>
      <c r="G52" s="342"/>
      <c r="H52" s="342"/>
      <c r="I52" s="342"/>
      <c r="J52" s="342"/>
      <c r="K52" s="342"/>
      <c r="L52" s="342"/>
      <c r="M52" s="342"/>
      <c r="N52" s="342"/>
      <c r="O52" s="342"/>
      <c r="P52" s="342"/>
      <c r="Q52" s="342"/>
      <c r="R52" s="342"/>
      <c r="S52" s="342"/>
      <c r="T52" s="342"/>
      <c r="U52" s="342"/>
      <c r="V52" s="342"/>
      <c r="W52" s="342"/>
      <c r="X52" s="238"/>
      <c r="Y52" s="231"/>
      <c r="Z52" s="336"/>
      <c r="AA52" s="343"/>
      <c r="AB52" s="336"/>
      <c r="AC52" s="234"/>
      <c r="AD52" s="337"/>
      <c r="AE52" s="337"/>
      <c r="AF52" s="337"/>
      <c r="AG52" s="337"/>
      <c r="AH52" s="337"/>
      <c r="AI52" s="337"/>
      <c r="AJ52" s="337"/>
      <c r="AK52" s="337"/>
      <c r="AL52" s="336"/>
      <c r="AM52" s="336"/>
      <c r="AN52" s="336"/>
      <c r="AO52" s="336"/>
      <c r="AP52" s="337"/>
      <c r="AQ52" s="336"/>
      <c r="AR52" s="234"/>
      <c r="AS52" s="231"/>
      <c r="AT52" s="336"/>
      <c r="AU52" s="337"/>
      <c r="AV52" s="337"/>
      <c r="AW52" s="337"/>
      <c r="AX52" s="337"/>
      <c r="AY52" s="337"/>
      <c r="AZ52" s="337"/>
      <c r="BA52" s="337"/>
      <c r="BB52" s="337"/>
      <c r="BC52" s="337"/>
      <c r="BD52" s="337"/>
      <c r="BE52" s="337"/>
      <c r="BF52" s="337"/>
      <c r="BG52" s="337"/>
      <c r="BH52" s="337"/>
      <c r="BI52" s="337"/>
      <c r="BJ52" s="337"/>
      <c r="BK52" s="235"/>
      <c r="BL52" s="35"/>
      <c r="BP52" s="126"/>
      <c r="BQ52" s="220"/>
      <c r="BR52" s="220"/>
      <c r="BS52" s="220"/>
      <c r="BT52" s="220"/>
      <c r="BU52" s="220"/>
      <c r="BV52" s="220"/>
      <c r="BW52" s="220"/>
      <c r="BX52" s="126"/>
      <c r="BY52" s="126"/>
      <c r="BZ52" s="126"/>
      <c r="CA52" s="126"/>
      <c r="CB52" s="126"/>
      <c r="CC52" s="220"/>
      <c r="CD52" s="220"/>
      <c r="CE52" s="215"/>
      <c r="CF52" s="215"/>
      <c r="CG52" s="215"/>
    </row>
    <row r="53" spans="1:92" ht="3" customHeight="1" x14ac:dyDescent="0.3">
      <c r="A53" s="45"/>
      <c r="B53" s="16"/>
      <c r="C53" s="37"/>
      <c r="D53" s="342"/>
      <c r="E53" s="342"/>
      <c r="F53" s="342"/>
      <c r="G53" s="342"/>
      <c r="H53" s="342"/>
      <c r="I53" s="342"/>
      <c r="J53" s="342"/>
      <c r="K53" s="342"/>
      <c r="L53" s="342"/>
      <c r="M53" s="342"/>
      <c r="N53" s="342"/>
      <c r="O53" s="342"/>
      <c r="P53" s="342"/>
      <c r="Q53" s="342"/>
      <c r="R53" s="342"/>
      <c r="S53" s="342"/>
      <c r="T53" s="342"/>
      <c r="U53" s="342"/>
      <c r="V53" s="342"/>
      <c r="W53" s="342"/>
      <c r="X53" s="238"/>
      <c r="Y53" s="231"/>
      <c r="Z53" s="336"/>
      <c r="AA53" s="343"/>
      <c r="AB53" s="336"/>
      <c r="AC53" s="234"/>
      <c r="AD53" s="337"/>
      <c r="AE53" s="337"/>
      <c r="AF53" s="337"/>
      <c r="AG53" s="337"/>
      <c r="AH53" s="337"/>
      <c r="AI53" s="337"/>
      <c r="AJ53" s="337"/>
      <c r="AK53" s="337"/>
      <c r="AL53" s="336"/>
      <c r="AM53" s="336"/>
      <c r="AN53" s="336"/>
      <c r="AO53" s="336"/>
      <c r="AP53" s="337"/>
      <c r="AQ53" s="336"/>
      <c r="AR53" s="234"/>
      <c r="AS53" s="231"/>
      <c r="AT53" s="336"/>
      <c r="AU53" s="337"/>
      <c r="AV53" s="337"/>
      <c r="AW53" s="337"/>
      <c r="AX53" s="337"/>
      <c r="AY53" s="337"/>
      <c r="AZ53" s="337"/>
      <c r="BA53" s="337"/>
      <c r="BB53" s="337"/>
      <c r="BC53" s="337"/>
      <c r="BD53" s="337"/>
      <c r="BE53" s="337"/>
      <c r="BF53" s="337"/>
      <c r="BG53" s="337"/>
      <c r="BH53" s="337"/>
      <c r="BI53" s="337"/>
      <c r="BJ53" s="337"/>
      <c r="BK53" s="235"/>
      <c r="BL53" s="35"/>
      <c r="BP53" s="126"/>
      <c r="BQ53" s="220"/>
      <c r="BR53" s="220"/>
      <c r="BS53" s="220"/>
      <c r="BT53" s="220"/>
      <c r="BU53" s="220"/>
      <c r="BV53" s="220"/>
      <c r="BW53" s="220"/>
      <c r="BX53" s="126"/>
      <c r="BY53" s="126"/>
      <c r="BZ53" s="126"/>
      <c r="CA53" s="126"/>
      <c r="CB53" s="126"/>
      <c r="CC53" s="220"/>
      <c r="CD53" s="220"/>
      <c r="CE53" s="215"/>
      <c r="CF53" s="215"/>
      <c r="CG53" s="215"/>
    </row>
    <row r="54" spans="1:92" ht="13.95" customHeight="1" x14ac:dyDescent="0.3">
      <c r="A54" s="45"/>
      <c r="B54" s="16"/>
      <c r="C54" s="53"/>
      <c r="D54" s="486"/>
      <c r="E54" s="487"/>
      <c r="F54" s="487"/>
      <c r="G54" s="487"/>
      <c r="H54" s="487"/>
      <c r="I54" s="487"/>
      <c r="J54" s="487"/>
      <c r="K54" s="487"/>
      <c r="L54" s="487"/>
      <c r="M54" s="487"/>
      <c r="N54" s="487"/>
      <c r="O54" s="487"/>
      <c r="P54" s="487"/>
      <c r="Q54" s="487"/>
      <c r="R54" s="487"/>
      <c r="S54" s="487"/>
      <c r="T54" s="487"/>
      <c r="U54" s="487"/>
      <c r="V54" s="488"/>
      <c r="W54" s="335"/>
      <c r="X54" s="230"/>
      <c r="Y54" s="231"/>
      <c r="Z54" s="336"/>
      <c r="AA54" s="233"/>
      <c r="AB54" s="336"/>
      <c r="AC54" s="234"/>
      <c r="AD54" s="337"/>
      <c r="AE54" s="337"/>
      <c r="AF54" s="236"/>
      <c r="AG54" s="337"/>
      <c r="AH54" s="337"/>
      <c r="AI54" s="337"/>
      <c r="AJ54" s="337"/>
      <c r="AK54" s="236"/>
      <c r="AL54" s="336"/>
      <c r="AM54" s="336"/>
      <c r="AN54" s="336"/>
      <c r="AO54" s="336"/>
      <c r="AP54" s="236"/>
      <c r="AQ54" s="336"/>
      <c r="AR54" s="234"/>
      <c r="AS54" s="231"/>
      <c r="AT54" s="336"/>
      <c r="AU54" s="236"/>
      <c r="AV54" s="337"/>
      <c r="AW54" s="337"/>
      <c r="AX54" s="337"/>
      <c r="AY54" s="337"/>
      <c r="AZ54" s="236"/>
      <c r="BA54" s="337"/>
      <c r="BB54" s="337"/>
      <c r="BC54" s="337"/>
      <c r="BD54" s="337"/>
      <c r="BE54" s="236"/>
      <c r="BF54" s="337"/>
      <c r="BG54" s="337"/>
      <c r="BH54" s="337"/>
      <c r="BI54" s="337"/>
      <c r="BJ54" s="236"/>
      <c r="BK54" s="232"/>
      <c r="BL54" s="19"/>
      <c r="BM54" s="187" t="str">
        <f>+IF(COUNTA(AF54:AP54)&gt;1,"Fout, vul maximaal in één kolom een frequentie in",IF(COUNTA(AU54:BJ54)&gt;1,"Fout, vul maximaal één uitvoerende per regel in",""))</f>
        <v/>
      </c>
      <c r="BP54" s="187"/>
      <c r="BQ54" s="187"/>
      <c r="BR54" s="187"/>
      <c r="BS54" s="187"/>
      <c r="BT54" s="187"/>
      <c r="BU54" s="187"/>
      <c r="BV54" s="187"/>
      <c r="BW54" s="187"/>
      <c r="BX54" s="187" t="str">
        <f>+IF(AND(COUNTA(D51)=1,COUNTA(AA51:BJ51)&lt;3,COUNTA(D54)=1),"Vul eerst de voorgaande regel volledig in","")</f>
        <v/>
      </c>
      <c r="BY54" s="126"/>
      <c r="BZ54" s="126"/>
      <c r="CA54" s="126"/>
      <c r="CB54" s="126"/>
      <c r="CC54" s="220"/>
      <c r="CD54" s="220"/>
      <c r="CE54" s="215"/>
      <c r="CF54" s="243">
        <f>+IF(COUNTA(D54:BJ54)=4,1,0)</f>
        <v>0</v>
      </c>
      <c r="CG54" s="243"/>
      <c r="CH54" s="223">
        <f>+IF(COUNTA(AU54)=0,0,52*$AF54*$AA54/12/60+13*$AK54*$AA54/12/60+$AP54*$AA54/12/60)</f>
        <v>0</v>
      </c>
      <c r="CI54" s="223">
        <f>+IF(COUNTA(AZ54)=0,0,52*$AF54*$AA54/12/60+13*$AK54*$AA54/12/60+$AP54*$AA54/12/60)</f>
        <v>0</v>
      </c>
      <c r="CJ54" s="223">
        <f>+IF(COUNTA(BE54)=0,0,52*$AF54*$AA54/12/60+13*$AK54*$AA54/12/60+$AP54*$AA54/12/60)</f>
        <v>0</v>
      </c>
      <c r="CK54" s="223">
        <f>+IF(COUNTA(BJ54)=0,0,52*$AF54*$AA54/12/60+13*$AK54*$AA38/12/60+$AP54*$AA54/12/60)</f>
        <v>0</v>
      </c>
      <c r="CL54" s="223">
        <f>SUM(CH54:CK54)</f>
        <v>0</v>
      </c>
      <c r="CM54" s="224">
        <f>12*CL54</f>
        <v>0</v>
      </c>
      <c r="CN54" s="224">
        <f>+((AA54*52*AF54)+(AA54*13*AK54)+(AA54*AP54))/60</f>
        <v>0</v>
      </c>
    </row>
    <row r="55" spans="1:92" ht="3" customHeight="1" x14ac:dyDescent="0.3">
      <c r="A55" s="45"/>
      <c r="B55" s="16"/>
      <c r="C55" s="37"/>
      <c r="D55" s="342"/>
      <c r="E55" s="342"/>
      <c r="F55" s="342"/>
      <c r="G55" s="342"/>
      <c r="H55" s="342"/>
      <c r="I55" s="342"/>
      <c r="J55" s="342"/>
      <c r="K55" s="342"/>
      <c r="L55" s="342"/>
      <c r="M55" s="342"/>
      <c r="N55" s="342"/>
      <c r="O55" s="342"/>
      <c r="P55" s="342"/>
      <c r="Q55" s="342"/>
      <c r="R55" s="342"/>
      <c r="S55" s="342"/>
      <c r="T55" s="342"/>
      <c r="U55" s="342"/>
      <c r="V55" s="342"/>
      <c r="W55" s="342"/>
      <c r="X55" s="238"/>
      <c r="Y55" s="231"/>
      <c r="Z55" s="336"/>
      <c r="AA55" s="343"/>
      <c r="AB55" s="336"/>
      <c r="AC55" s="234"/>
      <c r="AD55" s="337"/>
      <c r="AE55" s="337"/>
      <c r="AF55" s="337"/>
      <c r="AG55" s="337"/>
      <c r="AH55" s="337"/>
      <c r="AI55" s="337"/>
      <c r="AJ55" s="337"/>
      <c r="AK55" s="337"/>
      <c r="AL55" s="336"/>
      <c r="AM55" s="336"/>
      <c r="AN55" s="336"/>
      <c r="AO55" s="336"/>
      <c r="AP55" s="337"/>
      <c r="AQ55" s="336"/>
      <c r="AR55" s="234"/>
      <c r="AS55" s="231"/>
      <c r="AT55" s="336"/>
      <c r="AU55" s="337"/>
      <c r="AV55" s="337"/>
      <c r="AW55" s="337"/>
      <c r="AX55" s="337"/>
      <c r="AY55" s="337"/>
      <c r="AZ55" s="337"/>
      <c r="BA55" s="337"/>
      <c r="BB55" s="337"/>
      <c r="BC55" s="337"/>
      <c r="BD55" s="337"/>
      <c r="BE55" s="337"/>
      <c r="BF55" s="337"/>
      <c r="BG55" s="337"/>
      <c r="BH55" s="337"/>
      <c r="BI55" s="337"/>
      <c r="BJ55" s="337"/>
      <c r="BK55" s="235"/>
      <c r="BL55" s="35"/>
      <c r="BP55" s="126"/>
      <c r="BQ55" s="220"/>
      <c r="BR55" s="220"/>
      <c r="BS55" s="220"/>
      <c r="BT55" s="220"/>
      <c r="BU55" s="220"/>
      <c r="BV55" s="220"/>
      <c r="BW55" s="220"/>
      <c r="BX55" s="126"/>
      <c r="BY55" s="126"/>
      <c r="BZ55" s="126"/>
      <c r="CA55" s="126"/>
      <c r="CB55" s="126"/>
      <c r="CC55" s="220"/>
      <c r="CD55" s="220"/>
      <c r="CE55" s="215"/>
      <c r="CF55" s="215"/>
      <c r="CG55" s="215"/>
    </row>
    <row r="56" spans="1:92" ht="3" customHeight="1" x14ac:dyDescent="0.3">
      <c r="A56" s="45"/>
      <c r="B56" s="16"/>
      <c r="C56" s="37"/>
      <c r="D56" s="342"/>
      <c r="E56" s="342"/>
      <c r="F56" s="342"/>
      <c r="G56" s="342"/>
      <c r="H56" s="342"/>
      <c r="I56" s="342"/>
      <c r="J56" s="342"/>
      <c r="K56" s="342"/>
      <c r="L56" s="342"/>
      <c r="M56" s="342"/>
      <c r="N56" s="342"/>
      <c r="O56" s="342"/>
      <c r="P56" s="342"/>
      <c r="Q56" s="342"/>
      <c r="R56" s="342"/>
      <c r="S56" s="342"/>
      <c r="T56" s="342"/>
      <c r="U56" s="342"/>
      <c r="V56" s="342"/>
      <c r="W56" s="342"/>
      <c r="X56" s="238"/>
      <c r="Y56" s="231"/>
      <c r="Z56" s="336"/>
      <c r="AA56" s="343"/>
      <c r="AB56" s="336"/>
      <c r="AC56" s="234"/>
      <c r="AD56" s="337"/>
      <c r="AE56" s="337"/>
      <c r="AF56" s="337"/>
      <c r="AG56" s="337"/>
      <c r="AH56" s="337"/>
      <c r="AI56" s="337"/>
      <c r="AJ56" s="337"/>
      <c r="AK56" s="337"/>
      <c r="AL56" s="336"/>
      <c r="AM56" s="336"/>
      <c r="AN56" s="336"/>
      <c r="AO56" s="336"/>
      <c r="AP56" s="337"/>
      <c r="AQ56" s="336"/>
      <c r="AR56" s="234"/>
      <c r="AS56" s="231"/>
      <c r="AT56" s="336"/>
      <c r="AU56" s="337"/>
      <c r="AV56" s="337"/>
      <c r="AW56" s="337"/>
      <c r="AX56" s="337"/>
      <c r="AY56" s="337"/>
      <c r="AZ56" s="337"/>
      <c r="BA56" s="337"/>
      <c r="BB56" s="337"/>
      <c r="BC56" s="337"/>
      <c r="BD56" s="337"/>
      <c r="BE56" s="337"/>
      <c r="BF56" s="337"/>
      <c r="BG56" s="337"/>
      <c r="BH56" s="337"/>
      <c r="BI56" s="337"/>
      <c r="BJ56" s="337"/>
      <c r="BK56" s="235"/>
      <c r="BL56" s="35"/>
      <c r="BP56" s="126"/>
      <c r="BQ56" s="220"/>
      <c r="BR56" s="220"/>
      <c r="BS56" s="220"/>
      <c r="BT56" s="220"/>
      <c r="BU56" s="220"/>
      <c r="BV56" s="220"/>
      <c r="BW56" s="220"/>
      <c r="BX56" s="126"/>
      <c r="BY56" s="126"/>
      <c r="BZ56" s="126"/>
      <c r="CA56" s="126"/>
      <c r="CB56" s="126"/>
      <c r="CC56" s="220"/>
      <c r="CD56" s="220"/>
      <c r="CE56" s="215"/>
      <c r="CF56" s="215"/>
      <c r="CG56" s="215"/>
    </row>
    <row r="57" spans="1:92" ht="13.95" customHeight="1" x14ac:dyDescent="0.3">
      <c r="A57" s="45"/>
      <c r="B57" s="16"/>
      <c r="C57" s="53"/>
      <c r="D57" s="486"/>
      <c r="E57" s="487"/>
      <c r="F57" s="487"/>
      <c r="G57" s="487"/>
      <c r="H57" s="487"/>
      <c r="I57" s="487"/>
      <c r="J57" s="487"/>
      <c r="K57" s="487"/>
      <c r="L57" s="487"/>
      <c r="M57" s="487"/>
      <c r="N57" s="487"/>
      <c r="O57" s="487"/>
      <c r="P57" s="487"/>
      <c r="Q57" s="487"/>
      <c r="R57" s="487"/>
      <c r="S57" s="487"/>
      <c r="T57" s="487"/>
      <c r="U57" s="487"/>
      <c r="V57" s="488"/>
      <c r="W57" s="335"/>
      <c r="X57" s="230"/>
      <c r="Y57" s="231"/>
      <c r="Z57" s="336"/>
      <c r="AA57" s="233"/>
      <c r="AB57" s="336"/>
      <c r="AC57" s="234"/>
      <c r="AD57" s="337"/>
      <c r="AE57" s="337"/>
      <c r="AF57" s="236"/>
      <c r="AG57" s="337"/>
      <c r="AH57" s="337"/>
      <c r="AI57" s="337"/>
      <c r="AJ57" s="337"/>
      <c r="AK57" s="236"/>
      <c r="AL57" s="336"/>
      <c r="AM57" s="336"/>
      <c r="AN57" s="336"/>
      <c r="AO57" s="336"/>
      <c r="AP57" s="236"/>
      <c r="AQ57" s="336"/>
      <c r="AR57" s="234"/>
      <c r="AS57" s="231"/>
      <c r="AT57" s="336"/>
      <c r="AU57" s="236"/>
      <c r="AV57" s="337"/>
      <c r="AW57" s="337"/>
      <c r="AX57" s="337"/>
      <c r="AY57" s="337"/>
      <c r="AZ57" s="236"/>
      <c r="BA57" s="337"/>
      <c r="BB57" s="337"/>
      <c r="BC57" s="337"/>
      <c r="BD57" s="337"/>
      <c r="BE57" s="236"/>
      <c r="BF57" s="337"/>
      <c r="BG57" s="337"/>
      <c r="BH57" s="337"/>
      <c r="BI57" s="337"/>
      <c r="BJ57" s="236"/>
      <c r="BK57" s="232"/>
      <c r="BL57" s="19"/>
      <c r="BM57" s="187" t="str">
        <f>+IF(COUNTA(AF57:AP57)&gt;1,"Fout, vul maximaal in één kolom een frequentie in",IF(COUNTA(AU57:BJ57)&gt;1,"Fout, vul maximaal één uitvoerende per regel in",""))</f>
        <v/>
      </c>
      <c r="BP57" s="187"/>
      <c r="BQ57" s="187"/>
      <c r="BR57" s="187"/>
      <c r="BS57" s="187"/>
      <c r="BT57" s="187"/>
      <c r="BU57" s="187"/>
      <c r="BV57" s="187"/>
      <c r="BW57" s="187"/>
      <c r="BX57" s="187" t="str">
        <f>+IF(AND(COUNTA(D54)=1,COUNTA(AA54:BJ54)&lt;3,COUNTA(D57)=1),"Vul eerst de voorgaande regel volledig in","")</f>
        <v/>
      </c>
      <c r="BY57" s="126"/>
      <c r="BZ57" s="126"/>
      <c r="CA57" s="126"/>
      <c r="CB57" s="126"/>
      <c r="CC57" s="220"/>
      <c r="CD57" s="220"/>
      <c r="CE57" s="215"/>
      <c r="CF57" s="243">
        <f>+IF(COUNTA(D57:BJ57)=4,1,0)</f>
        <v>0</v>
      </c>
      <c r="CG57" s="243"/>
      <c r="CH57" s="223">
        <f>+IF(COUNTA(AU57)=0,0,52*$AF57*$AA57/12/60+13*$AK57*$AA57/12/60+$AP57*$AA57/12/60)</f>
        <v>0</v>
      </c>
      <c r="CI57" s="223">
        <f>+IF(COUNTA(AZ57)=0,0,52*$AF57*$AA57/12/60+13*$AK57*$AA57/12/60+$AP57*$AA57/12/60)</f>
        <v>0</v>
      </c>
      <c r="CJ57" s="223">
        <f>+IF(COUNTA(BE57)=0,0,52*$AF57*$AA57/12/60+13*$AK57*$AA57/12/60+$AP57*$AA57/12/60)</f>
        <v>0</v>
      </c>
      <c r="CK57" s="223">
        <f>+IF(COUNTA(BJ57)=0,0,52*$AF57*$AA57/12/60+13*$AK57*$AA41/12/60+$AP57*$AA57/12/60)</f>
        <v>0</v>
      </c>
      <c r="CL57" s="223">
        <f>SUM(CH57:CK57)</f>
        <v>0</v>
      </c>
      <c r="CM57" s="224">
        <f>12*CL57</f>
        <v>0</v>
      </c>
      <c r="CN57" s="224">
        <f>+((AA57*52*AF57)+(AA57*13*AK57)+(AA57*AP57))/60</f>
        <v>0</v>
      </c>
    </row>
    <row r="58" spans="1:92" ht="3" customHeight="1" x14ac:dyDescent="0.3">
      <c r="A58" s="45"/>
      <c r="B58" s="16"/>
      <c r="C58" s="37"/>
      <c r="D58" s="342"/>
      <c r="E58" s="342"/>
      <c r="F58" s="342"/>
      <c r="G58" s="342"/>
      <c r="H58" s="342"/>
      <c r="I58" s="342"/>
      <c r="J58" s="342"/>
      <c r="K58" s="342"/>
      <c r="L58" s="342"/>
      <c r="M58" s="342"/>
      <c r="N58" s="342"/>
      <c r="O58" s="342"/>
      <c r="P58" s="342"/>
      <c r="Q58" s="342"/>
      <c r="R58" s="342"/>
      <c r="S58" s="342"/>
      <c r="T58" s="342"/>
      <c r="U58" s="342"/>
      <c r="V58" s="342"/>
      <c r="W58" s="342"/>
      <c r="X58" s="238"/>
      <c r="Y58" s="231"/>
      <c r="Z58" s="336"/>
      <c r="AA58" s="343"/>
      <c r="AB58" s="336"/>
      <c r="AC58" s="234"/>
      <c r="AD58" s="337"/>
      <c r="AE58" s="337"/>
      <c r="AF58" s="337"/>
      <c r="AG58" s="337"/>
      <c r="AH58" s="337"/>
      <c r="AI58" s="337"/>
      <c r="AJ58" s="337"/>
      <c r="AK58" s="337"/>
      <c r="AL58" s="336"/>
      <c r="AM58" s="336"/>
      <c r="AN58" s="336"/>
      <c r="AO58" s="336"/>
      <c r="AP58" s="337"/>
      <c r="AQ58" s="336"/>
      <c r="AR58" s="234"/>
      <c r="AS58" s="231"/>
      <c r="AT58" s="336"/>
      <c r="AU58" s="337"/>
      <c r="AV58" s="337"/>
      <c r="AW58" s="337"/>
      <c r="AX58" s="337"/>
      <c r="AY58" s="337"/>
      <c r="AZ58" s="337"/>
      <c r="BA58" s="337"/>
      <c r="BB58" s="337"/>
      <c r="BC58" s="337"/>
      <c r="BD58" s="337"/>
      <c r="BE58" s="337"/>
      <c r="BF58" s="337"/>
      <c r="BG58" s="337"/>
      <c r="BH58" s="337"/>
      <c r="BI58" s="337"/>
      <c r="BJ58" s="337"/>
      <c r="BK58" s="235"/>
      <c r="BL58" s="35"/>
      <c r="BP58" s="126"/>
      <c r="BQ58" s="220"/>
      <c r="BR58" s="220"/>
      <c r="BS58" s="220"/>
      <c r="BT58" s="220"/>
      <c r="BU58" s="220"/>
      <c r="BV58" s="220"/>
      <c r="BW58" s="220"/>
      <c r="BX58" s="126"/>
      <c r="BY58" s="126"/>
      <c r="BZ58" s="126"/>
      <c r="CA58" s="126"/>
      <c r="CB58" s="126"/>
      <c r="CC58" s="220"/>
      <c r="CD58" s="220"/>
      <c r="CE58" s="215"/>
      <c r="CF58" s="215"/>
      <c r="CG58" s="215"/>
    </row>
    <row r="59" spans="1:92" ht="3" customHeight="1" x14ac:dyDescent="0.3">
      <c r="A59" s="45"/>
      <c r="B59" s="16"/>
      <c r="C59" s="37"/>
      <c r="D59" s="342"/>
      <c r="E59" s="342"/>
      <c r="F59" s="342"/>
      <c r="G59" s="342"/>
      <c r="H59" s="342"/>
      <c r="I59" s="342"/>
      <c r="J59" s="342"/>
      <c r="K59" s="342"/>
      <c r="L59" s="342"/>
      <c r="M59" s="342"/>
      <c r="N59" s="342"/>
      <c r="O59" s="342"/>
      <c r="P59" s="342"/>
      <c r="Q59" s="342"/>
      <c r="R59" s="342"/>
      <c r="S59" s="342"/>
      <c r="T59" s="342"/>
      <c r="U59" s="342"/>
      <c r="V59" s="342"/>
      <c r="W59" s="342"/>
      <c r="X59" s="238"/>
      <c r="Y59" s="231"/>
      <c r="Z59" s="336"/>
      <c r="AA59" s="343"/>
      <c r="AB59" s="336"/>
      <c r="AC59" s="234"/>
      <c r="AD59" s="337"/>
      <c r="AE59" s="337"/>
      <c r="AF59" s="337"/>
      <c r="AG59" s="337"/>
      <c r="AH59" s="337"/>
      <c r="AI59" s="337"/>
      <c r="AJ59" s="337"/>
      <c r="AK59" s="337"/>
      <c r="AL59" s="336"/>
      <c r="AM59" s="336"/>
      <c r="AN59" s="336"/>
      <c r="AO59" s="336"/>
      <c r="AP59" s="337"/>
      <c r="AQ59" s="336"/>
      <c r="AR59" s="234"/>
      <c r="AS59" s="231"/>
      <c r="AT59" s="336"/>
      <c r="AU59" s="337"/>
      <c r="AV59" s="337"/>
      <c r="AW59" s="337"/>
      <c r="AX59" s="337"/>
      <c r="AY59" s="337"/>
      <c r="AZ59" s="337"/>
      <c r="BA59" s="337"/>
      <c r="BB59" s="337"/>
      <c r="BC59" s="337"/>
      <c r="BD59" s="337"/>
      <c r="BE59" s="337"/>
      <c r="BF59" s="337"/>
      <c r="BG59" s="337"/>
      <c r="BH59" s="337"/>
      <c r="BI59" s="337"/>
      <c r="BJ59" s="337"/>
      <c r="BK59" s="235"/>
      <c r="BL59" s="35"/>
      <c r="BP59" s="126"/>
      <c r="BQ59" s="220"/>
      <c r="BR59" s="220"/>
      <c r="BS59" s="220"/>
      <c r="BT59" s="220"/>
      <c r="BU59" s="220"/>
      <c r="BV59" s="220"/>
      <c r="BW59" s="220"/>
      <c r="BX59" s="126"/>
      <c r="BY59" s="126"/>
      <c r="BZ59" s="126"/>
      <c r="CA59" s="126"/>
      <c r="CB59" s="126"/>
      <c r="CC59" s="220"/>
      <c r="CD59" s="220"/>
      <c r="CE59" s="215"/>
      <c r="CF59" s="215"/>
      <c r="CG59" s="215"/>
    </row>
    <row r="60" spans="1:92" ht="13.95" customHeight="1" x14ac:dyDescent="0.3">
      <c r="A60" s="45"/>
      <c r="B60" s="16"/>
      <c r="C60" s="53"/>
      <c r="D60" s="486"/>
      <c r="E60" s="487"/>
      <c r="F60" s="487"/>
      <c r="G60" s="487"/>
      <c r="H60" s="487"/>
      <c r="I60" s="487"/>
      <c r="J60" s="487"/>
      <c r="K60" s="487"/>
      <c r="L60" s="487"/>
      <c r="M60" s="487"/>
      <c r="N60" s="487"/>
      <c r="O60" s="487"/>
      <c r="P60" s="487"/>
      <c r="Q60" s="487"/>
      <c r="R60" s="487"/>
      <c r="S60" s="487"/>
      <c r="T60" s="487"/>
      <c r="U60" s="487"/>
      <c r="V60" s="488"/>
      <c r="W60" s="335"/>
      <c r="X60" s="230"/>
      <c r="Y60" s="231"/>
      <c r="Z60" s="336"/>
      <c r="AA60" s="233"/>
      <c r="AB60" s="336"/>
      <c r="AC60" s="234"/>
      <c r="AD60" s="337"/>
      <c r="AE60" s="337"/>
      <c r="AF60" s="236"/>
      <c r="AG60" s="337"/>
      <c r="AH60" s="337"/>
      <c r="AI60" s="337"/>
      <c r="AJ60" s="337"/>
      <c r="AK60" s="236"/>
      <c r="AL60" s="336"/>
      <c r="AM60" s="336"/>
      <c r="AN60" s="336"/>
      <c r="AO60" s="336"/>
      <c r="AP60" s="236"/>
      <c r="AQ60" s="336"/>
      <c r="AR60" s="234"/>
      <c r="AS60" s="231"/>
      <c r="AT60" s="336"/>
      <c r="AU60" s="236"/>
      <c r="AV60" s="337"/>
      <c r="AW60" s="337"/>
      <c r="AX60" s="337"/>
      <c r="AY60" s="337"/>
      <c r="AZ60" s="236"/>
      <c r="BA60" s="337"/>
      <c r="BB60" s="337"/>
      <c r="BC60" s="337"/>
      <c r="BD60" s="337"/>
      <c r="BE60" s="236"/>
      <c r="BF60" s="337"/>
      <c r="BG60" s="337"/>
      <c r="BH60" s="337"/>
      <c r="BI60" s="337"/>
      <c r="BJ60" s="236"/>
      <c r="BK60" s="232"/>
      <c r="BL60" s="19"/>
      <c r="BM60" s="187" t="str">
        <f>+IF(COUNTA(AF60:AP60)&gt;1,"Fout, vul maximaal in één kolom een frequentie in",IF(COUNTA(AU60:BJ60)&gt;1,"Fout, vul maximaal één uitvoerende per regel in",""))</f>
        <v/>
      </c>
      <c r="BP60" s="187"/>
      <c r="BQ60" s="187"/>
      <c r="BR60" s="187"/>
      <c r="BS60" s="187"/>
      <c r="BT60" s="187"/>
      <c r="BU60" s="187"/>
      <c r="BV60" s="187"/>
      <c r="BW60" s="187"/>
      <c r="BX60" s="187" t="str">
        <f>+IF(AND(COUNTA(D57)=1,COUNTA(AA57:BJ57)&lt;3,COUNTA(D60)=1),"Vul eerst de voorgaande regel volledig in","")</f>
        <v/>
      </c>
      <c r="BY60" s="126"/>
      <c r="BZ60" s="126"/>
      <c r="CA60" s="126"/>
      <c r="CB60" s="126"/>
      <c r="CC60" s="220"/>
      <c r="CD60" s="220"/>
      <c r="CE60" s="215"/>
      <c r="CF60" s="243">
        <f>+IF(COUNTA(D60:BJ60)=4,1,0)</f>
        <v>0</v>
      </c>
      <c r="CG60" s="243"/>
      <c r="CH60" s="223">
        <f>+IF(COUNTA(AU60)=0,0,52*$AF60*$AA60/12/60+13*$AK60*$AA60/12/60+$AP60*$AA60/12/60)</f>
        <v>0</v>
      </c>
      <c r="CI60" s="223">
        <f>+IF(COUNTA(AZ60)=0,0,52*$AF60*$AA60/12/60+13*$AK60*$AA60/12/60+$AP60*$AA60/12/60)</f>
        <v>0</v>
      </c>
      <c r="CJ60" s="223">
        <f>+IF(COUNTA(BE60)=0,0,52*$AF60*$AA60/12/60+13*$AK60*$AA60/12/60+$AP60*$AA60/12/60)</f>
        <v>0</v>
      </c>
      <c r="CK60" s="223">
        <f>+IF(COUNTA(BJ60)=0,0,52*$AF60*$AA60/12/60+13*$AK60*$AA44/12/60+$AP60*$AA60/12/60)</f>
        <v>0</v>
      </c>
      <c r="CL60" s="223">
        <f>SUM(CH60:CK60)</f>
        <v>0</v>
      </c>
      <c r="CM60" s="224">
        <f>12*CL60</f>
        <v>0</v>
      </c>
      <c r="CN60" s="224">
        <f>+((AA60*52*AF60)+(AA60*13*AK60)+(AA60*AP60))/60</f>
        <v>0</v>
      </c>
    </row>
    <row r="61" spans="1:92" ht="3" customHeight="1" x14ac:dyDescent="0.3">
      <c r="A61" s="45"/>
      <c r="B61" s="16"/>
      <c r="C61" s="37"/>
      <c r="D61" s="342"/>
      <c r="E61" s="342"/>
      <c r="F61" s="342"/>
      <c r="G61" s="342"/>
      <c r="H61" s="342"/>
      <c r="I61" s="342"/>
      <c r="J61" s="342"/>
      <c r="K61" s="342"/>
      <c r="L61" s="342"/>
      <c r="M61" s="342"/>
      <c r="N61" s="342"/>
      <c r="O61" s="342"/>
      <c r="P61" s="342"/>
      <c r="Q61" s="342"/>
      <c r="R61" s="342"/>
      <c r="S61" s="342"/>
      <c r="T61" s="342"/>
      <c r="U61" s="342"/>
      <c r="V61" s="342"/>
      <c r="W61" s="342"/>
      <c r="X61" s="238"/>
      <c r="Y61" s="231"/>
      <c r="Z61" s="336"/>
      <c r="AA61" s="343"/>
      <c r="AB61" s="336"/>
      <c r="AC61" s="234"/>
      <c r="AD61" s="337"/>
      <c r="AE61" s="337"/>
      <c r="AF61" s="337"/>
      <c r="AG61" s="337"/>
      <c r="AH61" s="337"/>
      <c r="AI61" s="337"/>
      <c r="AJ61" s="337"/>
      <c r="AK61" s="337"/>
      <c r="AL61" s="336"/>
      <c r="AM61" s="336"/>
      <c r="AN61" s="336"/>
      <c r="AO61" s="336"/>
      <c r="AP61" s="337"/>
      <c r="AQ61" s="336"/>
      <c r="AR61" s="234"/>
      <c r="AS61" s="231"/>
      <c r="AT61" s="336"/>
      <c r="AU61" s="337"/>
      <c r="AV61" s="337"/>
      <c r="AW61" s="337"/>
      <c r="AX61" s="337"/>
      <c r="AY61" s="337"/>
      <c r="AZ61" s="337"/>
      <c r="BA61" s="337"/>
      <c r="BB61" s="337"/>
      <c r="BC61" s="337"/>
      <c r="BD61" s="337"/>
      <c r="BE61" s="337"/>
      <c r="BF61" s="337"/>
      <c r="BG61" s="337"/>
      <c r="BH61" s="337"/>
      <c r="BI61" s="337"/>
      <c r="BJ61" s="337"/>
      <c r="BK61" s="235"/>
      <c r="BL61" s="35"/>
      <c r="BP61" s="126"/>
      <c r="BQ61" s="220"/>
      <c r="BR61" s="220"/>
      <c r="BS61" s="220"/>
      <c r="BT61" s="220"/>
      <c r="BU61" s="220"/>
      <c r="BV61" s="220"/>
      <c r="BW61" s="220"/>
      <c r="BX61" s="126"/>
      <c r="BY61" s="126"/>
      <c r="BZ61" s="126"/>
      <c r="CA61" s="126"/>
      <c r="CB61" s="126"/>
      <c r="CC61" s="220"/>
      <c r="CD61" s="220"/>
      <c r="CE61" s="215"/>
      <c r="CF61" s="215"/>
      <c r="CG61" s="215"/>
    </row>
    <row r="62" spans="1:92" ht="3" customHeight="1" x14ac:dyDescent="0.3">
      <c r="A62" s="45"/>
      <c r="B62" s="16"/>
      <c r="C62" s="37"/>
      <c r="D62" s="342"/>
      <c r="E62" s="342"/>
      <c r="F62" s="342"/>
      <c r="G62" s="342"/>
      <c r="H62" s="342"/>
      <c r="I62" s="342"/>
      <c r="J62" s="342"/>
      <c r="K62" s="342"/>
      <c r="L62" s="342"/>
      <c r="M62" s="342"/>
      <c r="N62" s="342"/>
      <c r="O62" s="342"/>
      <c r="P62" s="342"/>
      <c r="Q62" s="342"/>
      <c r="R62" s="342"/>
      <c r="S62" s="342"/>
      <c r="T62" s="342"/>
      <c r="U62" s="342"/>
      <c r="V62" s="342"/>
      <c r="W62" s="342"/>
      <c r="X62" s="238"/>
      <c r="Y62" s="231"/>
      <c r="Z62" s="336"/>
      <c r="AA62" s="343"/>
      <c r="AB62" s="336"/>
      <c r="AC62" s="234"/>
      <c r="AD62" s="337"/>
      <c r="AE62" s="337"/>
      <c r="AF62" s="337"/>
      <c r="AG62" s="337"/>
      <c r="AH62" s="337"/>
      <c r="AI62" s="337"/>
      <c r="AJ62" s="337"/>
      <c r="AK62" s="337"/>
      <c r="AL62" s="336"/>
      <c r="AM62" s="336"/>
      <c r="AN62" s="336"/>
      <c r="AO62" s="336"/>
      <c r="AP62" s="337"/>
      <c r="AQ62" s="336"/>
      <c r="AR62" s="234"/>
      <c r="AS62" s="231"/>
      <c r="AT62" s="336"/>
      <c r="AU62" s="337"/>
      <c r="AV62" s="337"/>
      <c r="AW62" s="337"/>
      <c r="AX62" s="337"/>
      <c r="AY62" s="337"/>
      <c r="AZ62" s="337"/>
      <c r="BA62" s="337"/>
      <c r="BB62" s="337"/>
      <c r="BC62" s="337"/>
      <c r="BD62" s="337"/>
      <c r="BE62" s="337"/>
      <c r="BF62" s="337"/>
      <c r="BG62" s="337"/>
      <c r="BH62" s="337"/>
      <c r="BI62" s="337"/>
      <c r="BJ62" s="337"/>
      <c r="BK62" s="235"/>
      <c r="BL62" s="35"/>
      <c r="BP62" s="126"/>
      <c r="BQ62" s="220"/>
      <c r="BR62" s="220"/>
      <c r="BS62" s="220"/>
      <c r="BT62" s="220"/>
      <c r="BU62" s="220"/>
      <c r="BV62" s="220"/>
      <c r="BW62" s="220"/>
      <c r="BX62" s="126"/>
      <c r="BY62" s="126"/>
      <c r="BZ62" s="126"/>
      <c r="CA62" s="126"/>
      <c r="CB62" s="126"/>
      <c r="CC62" s="220"/>
      <c r="CD62" s="220"/>
      <c r="CE62" s="215"/>
      <c r="CF62" s="215"/>
      <c r="CG62" s="215"/>
    </row>
    <row r="63" spans="1:92" ht="13.95" customHeight="1" x14ac:dyDescent="0.3">
      <c r="A63" s="45"/>
      <c r="B63" s="16"/>
      <c r="C63" s="53"/>
      <c r="D63" s="486"/>
      <c r="E63" s="487"/>
      <c r="F63" s="487"/>
      <c r="G63" s="487"/>
      <c r="H63" s="487"/>
      <c r="I63" s="487"/>
      <c r="J63" s="487"/>
      <c r="K63" s="487"/>
      <c r="L63" s="487"/>
      <c r="M63" s="487"/>
      <c r="N63" s="487"/>
      <c r="O63" s="487"/>
      <c r="P63" s="487"/>
      <c r="Q63" s="487"/>
      <c r="R63" s="487"/>
      <c r="S63" s="487"/>
      <c r="T63" s="487"/>
      <c r="U63" s="487"/>
      <c r="V63" s="488"/>
      <c r="W63" s="335"/>
      <c r="X63" s="230"/>
      <c r="Y63" s="231"/>
      <c r="Z63" s="336"/>
      <c r="AA63" s="233"/>
      <c r="AB63" s="336"/>
      <c r="AC63" s="234"/>
      <c r="AD63" s="337"/>
      <c r="AE63" s="337"/>
      <c r="AF63" s="236"/>
      <c r="AG63" s="337"/>
      <c r="AH63" s="337"/>
      <c r="AI63" s="337"/>
      <c r="AJ63" s="337"/>
      <c r="AK63" s="236"/>
      <c r="AL63" s="336"/>
      <c r="AM63" s="336"/>
      <c r="AN63" s="336"/>
      <c r="AO63" s="336"/>
      <c r="AP63" s="236"/>
      <c r="AQ63" s="336"/>
      <c r="AR63" s="234"/>
      <c r="AS63" s="231"/>
      <c r="AT63" s="336"/>
      <c r="AU63" s="236"/>
      <c r="AV63" s="337"/>
      <c r="AW63" s="337"/>
      <c r="AX63" s="337"/>
      <c r="AY63" s="337"/>
      <c r="AZ63" s="236"/>
      <c r="BA63" s="337"/>
      <c r="BB63" s="337"/>
      <c r="BC63" s="337"/>
      <c r="BD63" s="337"/>
      <c r="BE63" s="236"/>
      <c r="BF63" s="337"/>
      <c r="BG63" s="337"/>
      <c r="BH63" s="337"/>
      <c r="BI63" s="337"/>
      <c r="BJ63" s="236"/>
      <c r="BK63" s="232"/>
      <c r="BL63" s="19"/>
      <c r="BM63" s="187" t="str">
        <f>+IF(COUNTA(AF63:AP63)&gt;1,"Fout, vul maximaal in één kolom een frequentie in",IF(COUNTA(AU63:BJ63)&gt;1,"Fout, vul maximaal één uitvoerende per regel in",""))</f>
        <v/>
      </c>
      <c r="BP63" s="187"/>
      <c r="BQ63" s="187"/>
      <c r="BR63" s="187"/>
      <c r="BS63" s="187"/>
      <c r="BT63" s="187"/>
      <c r="BU63" s="187"/>
      <c r="BV63" s="187"/>
      <c r="BW63" s="187"/>
      <c r="BX63" s="187" t="str">
        <f>+IF(AND(COUNTA(D60)=1,COUNTA(AA60:BJ60)&lt;3,COUNTA(D63)=1),"Vul eerst de voorgaande regel volledig in","")</f>
        <v/>
      </c>
      <c r="BY63" s="126"/>
      <c r="BZ63" s="126"/>
      <c r="CA63" s="126"/>
      <c r="CB63" s="126"/>
      <c r="CC63" s="220"/>
      <c r="CD63" s="220"/>
      <c r="CE63" s="215"/>
      <c r="CF63" s="243">
        <f>+IF(COUNTA(D63:BJ63)=4,1,0)</f>
        <v>0</v>
      </c>
      <c r="CG63" s="243"/>
      <c r="CH63" s="223">
        <f>+IF(COUNTA(AU63)=0,0,52*$AF63*$AA63/12/60+13*$AK63*$AA63/12/60+$AP63*$AA63/12/60)</f>
        <v>0</v>
      </c>
      <c r="CI63" s="223">
        <f>+IF(COUNTA(AZ63)=0,0,52*$AF63*$AA63/12/60+13*$AK63*$AA63/12/60+$AP63*$AA63/12/60)</f>
        <v>0</v>
      </c>
      <c r="CJ63" s="223">
        <f>+IF(COUNTA(BE63)=0,0,52*$AF63*$AA63/12/60+13*$AK63*$AA63/12/60+$AP63*$AA63/12/60)</f>
        <v>0</v>
      </c>
      <c r="CK63" s="223">
        <f>+IF(COUNTA(BJ63)=0,0,52*$AF63*$AA63/12/60+13*$AK63*$AA47/12/60+$AP63*$AA63/12/60)</f>
        <v>0</v>
      </c>
      <c r="CL63" s="223">
        <f>SUM(CH63:CK63)</f>
        <v>0</v>
      </c>
      <c r="CM63" s="224">
        <f>12*CL63</f>
        <v>0</v>
      </c>
      <c r="CN63" s="224">
        <f>+((AA63*52*AF63)+(AA63*13*AK63)+(AA63*AP63))/60</f>
        <v>0</v>
      </c>
    </row>
    <row r="64" spans="1:92" ht="3" customHeight="1" x14ac:dyDescent="0.3">
      <c r="A64" s="45"/>
      <c r="B64" s="16"/>
      <c r="C64" s="37"/>
      <c r="D64" s="342"/>
      <c r="E64" s="342"/>
      <c r="F64" s="342"/>
      <c r="G64" s="342"/>
      <c r="H64" s="342"/>
      <c r="I64" s="342"/>
      <c r="J64" s="342"/>
      <c r="K64" s="342"/>
      <c r="L64" s="342"/>
      <c r="M64" s="342"/>
      <c r="N64" s="342"/>
      <c r="O64" s="342"/>
      <c r="P64" s="342"/>
      <c r="Q64" s="342"/>
      <c r="R64" s="342"/>
      <c r="S64" s="342"/>
      <c r="T64" s="342"/>
      <c r="U64" s="342"/>
      <c r="V64" s="342"/>
      <c r="W64" s="342"/>
      <c r="X64" s="238"/>
      <c r="Y64" s="231"/>
      <c r="Z64" s="336"/>
      <c r="AA64" s="343"/>
      <c r="AB64" s="336"/>
      <c r="AC64" s="234"/>
      <c r="AD64" s="337"/>
      <c r="AE64" s="337"/>
      <c r="AF64" s="337"/>
      <c r="AG64" s="337"/>
      <c r="AH64" s="337"/>
      <c r="AI64" s="337"/>
      <c r="AJ64" s="337"/>
      <c r="AK64" s="337"/>
      <c r="AL64" s="336"/>
      <c r="AM64" s="336"/>
      <c r="AN64" s="336"/>
      <c r="AO64" s="336"/>
      <c r="AP64" s="337"/>
      <c r="AQ64" s="336"/>
      <c r="AR64" s="234"/>
      <c r="AS64" s="231"/>
      <c r="AT64" s="336"/>
      <c r="AU64" s="337"/>
      <c r="AV64" s="337"/>
      <c r="AW64" s="337"/>
      <c r="AX64" s="337"/>
      <c r="AY64" s="337"/>
      <c r="AZ64" s="337"/>
      <c r="BA64" s="337"/>
      <c r="BB64" s="337"/>
      <c r="BC64" s="337"/>
      <c r="BD64" s="337"/>
      <c r="BE64" s="337"/>
      <c r="BF64" s="337"/>
      <c r="BG64" s="337"/>
      <c r="BH64" s="337"/>
      <c r="BI64" s="337"/>
      <c r="BJ64" s="337"/>
      <c r="BK64" s="235"/>
      <c r="BL64" s="35"/>
      <c r="BP64" s="126"/>
      <c r="BQ64" s="220"/>
      <c r="BR64" s="220"/>
      <c r="BS64" s="220"/>
      <c r="BT64" s="220"/>
      <c r="BU64" s="220"/>
      <c r="BV64" s="220"/>
      <c r="BW64" s="220"/>
      <c r="BX64" s="126"/>
      <c r="BY64" s="126"/>
      <c r="BZ64" s="126"/>
      <c r="CA64" s="126"/>
      <c r="CB64" s="126"/>
      <c r="CC64" s="220"/>
      <c r="CD64" s="220"/>
      <c r="CE64" s="215"/>
      <c r="CF64" s="215"/>
      <c r="CG64" s="215"/>
    </row>
    <row r="65" spans="1:92" ht="3" customHeight="1" x14ac:dyDescent="0.3">
      <c r="A65" s="45"/>
      <c r="B65" s="16"/>
      <c r="C65" s="37"/>
      <c r="D65" s="342"/>
      <c r="E65" s="342"/>
      <c r="F65" s="342"/>
      <c r="G65" s="342"/>
      <c r="H65" s="342"/>
      <c r="I65" s="342"/>
      <c r="J65" s="342"/>
      <c r="K65" s="342"/>
      <c r="L65" s="342"/>
      <c r="M65" s="342"/>
      <c r="N65" s="342"/>
      <c r="O65" s="342"/>
      <c r="P65" s="342"/>
      <c r="Q65" s="342"/>
      <c r="R65" s="342"/>
      <c r="S65" s="342"/>
      <c r="T65" s="342"/>
      <c r="U65" s="342"/>
      <c r="V65" s="342"/>
      <c r="W65" s="342"/>
      <c r="X65" s="238"/>
      <c r="Y65" s="231"/>
      <c r="Z65" s="336"/>
      <c r="AA65" s="343"/>
      <c r="AB65" s="336"/>
      <c r="AC65" s="234"/>
      <c r="AD65" s="337"/>
      <c r="AE65" s="337"/>
      <c r="AF65" s="337"/>
      <c r="AG65" s="337"/>
      <c r="AH65" s="337"/>
      <c r="AI65" s="337"/>
      <c r="AJ65" s="337"/>
      <c r="AK65" s="337"/>
      <c r="AL65" s="336"/>
      <c r="AM65" s="336"/>
      <c r="AN65" s="336"/>
      <c r="AO65" s="336"/>
      <c r="AP65" s="337"/>
      <c r="AQ65" s="336"/>
      <c r="AR65" s="234"/>
      <c r="AS65" s="231"/>
      <c r="AT65" s="336"/>
      <c r="AU65" s="337"/>
      <c r="AV65" s="337"/>
      <c r="AW65" s="337"/>
      <c r="AX65" s="337"/>
      <c r="AY65" s="337"/>
      <c r="AZ65" s="337"/>
      <c r="BA65" s="337"/>
      <c r="BB65" s="337"/>
      <c r="BC65" s="337"/>
      <c r="BD65" s="337"/>
      <c r="BE65" s="337"/>
      <c r="BF65" s="337"/>
      <c r="BG65" s="337"/>
      <c r="BH65" s="337"/>
      <c r="BI65" s="337"/>
      <c r="BJ65" s="337"/>
      <c r="BK65" s="235"/>
      <c r="BL65" s="35"/>
      <c r="BP65" s="126"/>
      <c r="BQ65" s="220"/>
      <c r="BR65" s="220"/>
      <c r="BS65" s="220"/>
      <c r="BT65" s="220"/>
      <c r="BU65" s="220"/>
      <c r="BV65" s="220"/>
      <c r="BW65" s="220"/>
      <c r="BX65" s="126"/>
      <c r="BY65" s="126"/>
      <c r="BZ65" s="126"/>
      <c r="CA65" s="126"/>
      <c r="CB65" s="126"/>
      <c r="CC65" s="220"/>
      <c r="CD65" s="220"/>
      <c r="CE65" s="215"/>
      <c r="CF65" s="215"/>
      <c r="CG65" s="215"/>
    </row>
    <row r="66" spans="1:92" ht="13.95" customHeight="1" x14ac:dyDescent="0.3">
      <c r="A66" s="45"/>
      <c r="B66" s="16"/>
      <c r="C66" s="53"/>
      <c r="D66" s="486"/>
      <c r="E66" s="487"/>
      <c r="F66" s="487"/>
      <c r="G66" s="487"/>
      <c r="H66" s="487"/>
      <c r="I66" s="487"/>
      <c r="J66" s="487"/>
      <c r="K66" s="487"/>
      <c r="L66" s="487"/>
      <c r="M66" s="487"/>
      <c r="N66" s="487"/>
      <c r="O66" s="487"/>
      <c r="P66" s="487"/>
      <c r="Q66" s="487"/>
      <c r="R66" s="487"/>
      <c r="S66" s="487"/>
      <c r="T66" s="487"/>
      <c r="U66" s="487"/>
      <c r="V66" s="488"/>
      <c r="W66" s="335"/>
      <c r="X66" s="230"/>
      <c r="Y66" s="231"/>
      <c r="Z66" s="336"/>
      <c r="AA66" s="233"/>
      <c r="AB66" s="336"/>
      <c r="AC66" s="234"/>
      <c r="AD66" s="337"/>
      <c r="AE66" s="337"/>
      <c r="AF66" s="236"/>
      <c r="AG66" s="337"/>
      <c r="AH66" s="337"/>
      <c r="AI66" s="337"/>
      <c r="AJ66" s="337"/>
      <c r="AK66" s="236"/>
      <c r="AL66" s="336"/>
      <c r="AM66" s="336"/>
      <c r="AN66" s="336"/>
      <c r="AO66" s="336"/>
      <c r="AP66" s="236"/>
      <c r="AQ66" s="336"/>
      <c r="AR66" s="234"/>
      <c r="AS66" s="231"/>
      <c r="AT66" s="336"/>
      <c r="AU66" s="236"/>
      <c r="AV66" s="337"/>
      <c r="AW66" s="337"/>
      <c r="AX66" s="337"/>
      <c r="AY66" s="337"/>
      <c r="AZ66" s="236"/>
      <c r="BA66" s="337"/>
      <c r="BB66" s="337"/>
      <c r="BC66" s="337"/>
      <c r="BD66" s="337"/>
      <c r="BE66" s="236"/>
      <c r="BF66" s="337"/>
      <c r="BG66" s="337"/>
      <c r="BH66" s="337"/>
      <c r="BI66" s="337"/>
      <c r="BJ66" s="236"/>
      <c r="BK66" s="232"/>
      <c r="BL66" s="19"/>
      <c r="BM66" s="187" t="str">
        <f>+IF(COUNTA(AF66:AP66)&gt;1,"Fout, vul maximaal in één kolom een frequentie in",IF(COUNTA(AU66:BJ66)&gt;1,"Fout, vul maximaal één uitvoerende per regel in",""))</f>
        <v/>
      </c>
      <c r="BP66" s="187"/>
      <c r="BQ66" s="187"/>
      <c r="BR66" s="187"/>
      <c r="BS66" s="187"/>
      <c r="BT66" s="187"/>
      <c r="BU66" s="187"/>
      <c r="BV66" s="187"/>
      <c r="BW66" s="187"/>
      <c r="BX66" s="187" t="str">
        <f>+IF(AND(COUNTA(D63)=1,COUNTA(AA63:BJ63)&lt;3,COUNTA(D66)=1),"Vul eerst de voorgaande regel volledig in","")</f>
        <v/>
      </c>
      <c r="BY66" s="126"/>
      <c r="BZ66" s="126"/>
      <c r="CA66" s="126"/>
      <c r="CB66" s="126"/>
      <c r="CC66" s="220"/>
      <c r="CD66" s="220"/>
      <c r="CE66" s="215"/>
      <c r="CF66" s="243">
        <f>+IF(COUNTA(D66:BJ66)=4,1,0)</f>
        <v>0</v>
      </c>
      <c r="CG66" s="243"/>
      <c r="CH66" s="223">
        <f>+IF(COUNTA(AU66)=0,0,52*$AF66*$AA66/12/60+13*$AK66*$AA66/12/60+$AP66*$AA66/12/60)</f>
        <v>0</v>
      </c>
      <c r="CI66" s="223">
        <f>+IF(COUNTA(AZ66)=0,0,52*$AF66*$AA66/12/60+13*$AK66*$AA66/12/60+$AP66*$AA66/12/60)</f>
        <v>0</v>
      </c>
      <c r="CJ66" s="223">
        <f>+IF(COUNTA(BE66)=0,0,52*$AF66*$AA66/12/60+13*$AK66*$AA66/12/60+$AP66*$AA66/12/60)</f>
        <v>0</v>
      </c>
      <c r="CK66" s="223">
        <f>+IF(COUNTA(BJ66)=0,0,52*$AF66*$AA66/12/60+13*$AK66*$AA50/12/60+$AP66*$AA66/12/60)</f>
        <v>0</v>
      </c>
      <c r="CL66" s="223">
        <f>SUM(CH66:CK66)</f>
        <v>0</v>
      </c>
      <c r="CM66" s="224">
        <f>12*CL66</f>
        <v>0</v>
      </c>
      <c r="CN66" s="224">
        <f>+((AA66*52*AF66)+(AA66*13*AK66)+(AA66*AP66))/60</f>
        <v>0</v>
      </c>
    </row>
    <row r="67" spans="1:92" ht="3" customHeight="1" x14ac:dyDescent="0.3">
      <c r="A67" s="45"/>
      <c r="B67" s="16"/>
      <c r="C67" s="37"/>
      <c r="D67" s="342"/>
      <c r="E67" s="342"/>
      <c r="F67" s="342"/>
      <c r="G67" s="342"/>
      <c r="H67" s="342"/>
      <c r="I67" s="342"/>
      <c r="J67" s="342"/>
      <c r="K67" s="342"/>
      <c r="L67" s="342"/>
      <c r="M67" s="342"/>
      <c r="N67" s="342"/>
      <c r="O67" s="342"/>
      <c r="P67" s="342"/>
      <c r="Q67" s="342"/>
      <c r="R67" s="342"/>
      <c r="S67" s="342"/>
      <c r="T67" s="342"/>
      <c r="U67" s="342"/>
      <c r="V67" s="342"/>
      <c r="W67" s="342"/>
      <c r="X67" s="238"/>
      <c r="Y67" s="231"/>
      <c r="Z67" s="336"/>
      <c r="AA67" s="344"/>
      <c r="AB67" s="336"/>
      <c r="AC67" s="234"/>
      <c r="AD67" s="337"/>
      <c r="AE67" s="337"/>
      <c r="AF67" s="337"/>
      <c r="AG67" s="337"/>
      <c r="AH67" s="337"/>
      <c r="AI67" s="337"/>
      <c r="AJ67" s="337"/>
      <c r="AK67" s="337"/>
      <c r="AL67" s="336"/>
      <c r="AM67" s="336"/>
      <c r="AN67" s="336"/>
      <c r="AO67" s="336"/>
      <c r="AP67" s="337"/>
      <c r="AQ67" s="336"/>
      <c r="AR67" s="234"/>
      <c r="AS67" s="231"/>
      <c r="AT67" s="336"/>
      <c r="AU67" s="337"/>
      <c r="AV67" s="337"/>
      <c r="AW67" s="337"/>
      <c r="AX67" s="337"/>
      <c r="AY67" s="337"/>
      <c r="AZ67" s="337"/>
      <c r="BA67" s="337"/>
      <c r="BB67" s="337"/>
      <c r="BC67" s="337"/>
      <c r="BD67" s="337"/>
      <c r="BE67" s="337"/>
      <c r="BF67" s="337"/>
      <c r="BG67" s="337"/>
      <c r="BH67" s="337"/>
      <c r="BI67" s="337"/>
      <c r="BJ67" s="337"/>
      <c r="BK67" s="235"/>
      <c r="BL67" s="35"/>
      <c r="BP67" s="126"/>
      <c r="BQ67" s="220"/>
      <c r="BR67" s="220"/>
      <c r="BS67" s="220"/>
      <c r="BT67" s="220"/>
      <c r="BU67" s="220"/>
      <c r="BV67" s="220"/>
      <c r="BW67" s="220"/>
      <c r="BX67" s="126"/>
      <c r="BY67" s="126"/>
      <c r="BZ67" s="126"/>
      <c r="CA67" s="126"/>
      <c r="CB67" s="126"/>
      <c r="CC67" s="220"/>
      <c r="CD67" s="220"/>
      <c r="CE67" s="215"/>
      <c r="CF67" s="215"/>
      <c r="CG67" s="215"/>
    </row>
    <row r="68" spans="1:92" ht="3" customHeight="1" x14ac:dyDescent="0.3">
      <c r="A68" s="45"/>
      <c r="B68" s="16"/>
      <c r="C68" s="37"/>
      <c r="D68" s="342"/>
      <c r="E68" s="342"/>
      <c r="F68" s="342"/>
      <c r="G68" s="342"/>
      <c r="H68" s="342"/>
      <c r="I68" s="342"/>
      <c r="J68" s="342"/>
      <c r="K68" s="342"/>
      <c r="L68" s="342"/>
      <c r="M68" s="342"/>
      <c r="N68" s="342"/>
      <c r="O68" s="342"/>
      <c r="P68" s="342"/>
      <c r="Q68" s="342"/>
      <c r="R68" s="342"/>
      <c r="S68" s="342"/>
      <c r="T68" s="342"/>
      <c r="U68" s="342"/>
      <c r="V68" s="342"/>
      <c r="W68" s="342"/>
      <c r="X68" s="238"/>
      <c r="Y68" s="231"/>
      <c r="Z68" s="336"/>
      <c r="AA68" s="343"/>
      <c r="AB68" s="337"/>
      <c r="AC68" s="240"/>
      <c r="AD68" s="337"/>
      <c r="AE68" s="337"/>
      <c r="AF68" s="337"/>
      <c r="AG68" s="337"/>
      <c r="AH68" s="337"/>
      <c r="AI68" s="337"/>
      <c r="AJ68" s="337"/>
      <c r="AK68" s="345"/>
      <c r="AL68" s="336"/>
      <c r="AM68" s="336"/>
      <c r="AN68" s="336"/>
      <c r="AO68" s="336"/>
      <c r="AP68" s="337"/>
      <c r="AQ68" s="336"/>
      <c r="AR68" s="234"/>
      <c r="AS68" s="231"/>
      <c r="AT68" s="336"/>
      <c r="AU68" s="337"/>
      <c r="AV68" s="337"/>
      <c r="AW68" s="337"/>
      <c r="AX68" s="337"/>
      <c r="AY68" s="337"/>
      <c r="AZ68" s="337"/>
      <c r="BA68" s="337"/>
      <c r="BB68" s="337"/>
      <c r="BC68" s="337"/>
      <c r="BD68" s="337"/>
      <c r="BE68" s="337"/>
      <c r="BF68" s="337"/>
      <c r="BG68" s="337"/>
      <c r="BH68" s="337"/>
      <c r="BI68" s="337"/>
      <c r="BJ68" s="337"/>
      <c r="BK68" s="235"/>
      <c r="BL68" s="35"/>
      <c r="BP68" s="126"/>
      <c r="BQ68" s="220"/>
      <c r="BR68" s="220"/>
      <c r="BS68" s="220"/>
      <c r="BT68" s="220"/>
      <c r="BU68" s="220"/>
      <c r="BV68" s="220"/>
      <c r="BW68" s="220"/>
      <c r="BX68" s="126"/>
      <c r="BY68" s="126"/>
      <c r="BZ68" s="126"/>
      <c r="CA68" s="126"/>
      <c r="CB68" s="126"/>
      <c r="CC68" s="220"/>
      <c r="CD68" s="220"/>
      <c r="CE68" s="215"/>
      <c r="CF68" s="215"/>
      <c r="CG68" s="215"/>
    </row>
    <row r="69" spans="1:92" ht="13.95" customHeight="1" x14ac:dyDescent="0.3">
      <c r="A69" s="45"/>
      <c r="B69" s="16"/>
      <c r="C69" s="53"/>
      <c r="D69" s="486"/>
      <c r="E69" s="487"/>
      <c r="F69" s="487"/>
      <c r="G69" s="487"/>
      <c r="H69" s="487"/>
      <c r="I69" s="487"/>
      <c r="J69" s="487"/>
      <c r="K69" s="487"/>
      <c r="L69" s="487"/>
      <c r="M69" s="487"/>
      <c r="N69" s="487"/>
      <c r="O69" s="487"/>
      <c r="P69" s="487"/>
      <c r="Q69" s="487"/>
      <c r="R69" s="487"/>
      <c r="S69" s="487"/>
      <c r="T69" s="487"/>
      <c r="U69" s="487"/>
      <c r="V69" s="488"/>
      <c r="W69" s="335"/>
      <c r="X69" s="230"/>
      <c r="Y69" s="231"/>
      <c r="Z69" s="336"/>
      <c r="AA69" s="233"/>
      <c r="AB69" s="336"/>
      <c r="AC69" s="234"/>
      <c r="AD69" s="337"/>
      <c r="AE69" s="337"/>
      <c r="AF69" s="236"/>
      <c r="AG69" s="337"/>
      <c r="AH69" s="337"/>
      <c r="AI69" s="337"/>
      <c r="AJ69" s="337"/>
      <c r="AK69" s="236"/>
      <c r="AL69" s="336"/>
      <c r="AM69" s="336"/>
      <c r="AN69" s="336"/>
      <c r="AO69" s="336"/>
      <c r="AP69" s="236"/>
      <c r="AQ69" s="336"/>
      <c r="AR69" s="234"/>
      <c r="AS69" s="231"/>
      <c r="AT69" s="336"/>
      <c r="AU69" s="236"/>
      <c r="AV69" s="337"/>
      <c r="AW69" s="337"/>
      <c r="AX69" s="337"/>
      <c r="AY69" s="337"/>
      <c r="AZ69" s="236"/>
      <c r="BA69" s="337"/>
      <c r="BB69" s="337"/>
      <c r="BC69" s="337"/>
      <c r="BD69" s="337"/>
      <c r="BE69" s="236"/>
      <c r="BF69" s="337"/>
      <c r="BG69" s="337"/>
      <c r="BH69" s="337"/>
      <c r="BI69" s="337"/>
      <c r="BJ69" s="236"/>
      <c r="BK69" s="232"/>
      <c r="BL69" s="19"/>
      <c r="BM69" s="187" t="str">
        <f>+IF(COUNTA(AF69:AP69)&gt;1,"Fout, vul maximaal in één kolom een frequentie in",IF(COUNTA(AU69:BJ69)&gt;1,"Fout, vul maximaal één uitvoerende per regel in",""))</f>
        <v/>
      </c>
      <c r="BP69" s="187"/>
      <c r="BQ69" s="187"/>
      <c r="BR69" s="187"/>
      <c r="BS69" s="187"/>
      <c r="BT69" s="187"/>
      <c r="BU69" s="187"/>
      <c r="BV69" s="187"/>
      <c r="BW69" s="187"/>
      <c r="BX69" s="187" t="str">
        <f>+IF(AND(COUNTA(D66)=1,COUNTA(AA66:BJ66)&lt;3,COUNTA(D69)=1),"Vul eerst de voorgaande regel volledig in","")</f>
        <v/>
      </c>
      <c r="CF69" s="243">
        <f>+IF(COUNTA(D69:BJ69)=4,1,0)</f>
        <v>0</v>
      </c>
      <c r="CG69" s="243"/>
      <c r="CH69" s="223">
        <f>+IF(COUNTA(AU69)=0,0,52*$AF69*$AA69/12/60+13*$AK69*$AA69/12/60+$AP69*$AA69/12/60)</f>
        <v>0</v>
      </c>
      <c r="CI69" s="223">
        <f>+IF(COUNTA(AZ69)=0,0,52*$AF69*$AA69/12/60+13*$AK69*$AA69/12/60+$AP69*$AA69/12/60)</f>
        <v>0</v>
      </c>
      <c r="CJ69" s="223">
        <f>+IF(COUNTA(BE69)=0,0,52*$AF69*$AA69/12/60+13*$AK69*$AA69/12/60+$AP69*$AA69/12/60)</f>
        <v>0</v>
      </c>
      <c r="CK69" s="223">
        <f>+IF(COUNTA(BJ69)=0,0,52*$AF69*$AA69/12/60+13*$AK69*$AA53/12/60+$AP69*$AA69/12/60)</f>
        <v>0</v>
      </c>
      <c r="CL69" s="223">
        <f>SUM(CH69:CK69)</f>
        <v>0</v>
      </c>
      <c r="CM69" s="224">
        <f>12*CL69</f>
        <v>0</v>
      </c>
      <c r="CN69" s="224">
        <f>+((AA69*52*AF69)+(AA69*13*AK69)+(AA69*AP69))/60</f>
        <v>0</v>
      </c>
    </row>
    <row r="70" spans="1:92" ht="3" customHeight="1" x14ac:dyDescent="0.3">
      <c r="A70" s="45"/>
      <c r="B70" s="36"/>
      <c r="C70" s="37"/>
      <c r="D70" s="342"/>
      <c r="E70" s="342"/>
      <c r="F70" s="342"/>
      <c r="G70" s="342"/>
      <c r="H70" s="342"/>
      <c r="I70" s="342"/>
      <c r="J70" s="342"/>
      <c r="K70" s="342"/>
      <c r="L70" s="342"/>
      <c r="M70" s="342"/>
      <c r="N70" s="342"/>
      <c r="O70" s="342"/>
      <c r="P70" s="342"/>
      <c r="Q70" s="342"/>
      <c r="R70" s="342"/>
      <c r="S70" s="342"/>
      <c r="T70" s="342"/>
      <c r="U70" s="342"/>
      <c r="V70" s="342"/>
      <c r="W70" s="342"/>
      <c r="X70" s="238"/>
      <c r="Y70" s="231"/>
      <c r="Z70" s="336"/>
      <c r="AA70" s="343"/>
      <c r="AB70" s="337"/>
      <c r="AC70" s="240"/>
      <c r="AD70" s="337"/>
      <c r="AE70" s="337"/>
      <c r="AF70" s="337"/>
      <c r="AG70" s="337"/>
      <c r="AH70" s="337"/>
      <c r="AI70" s="337"/>
      <c r="AJ70" s="337"/>
      <c r="AK70" s="345"/>
      <c r="AL70" s="337"/>
      <c r="AM70" s="337"/>
      <c r="AN70" s="337"/>
      <c r="AO70" s="337"/>
      <c r="AP70" s="337"/>
      <c r="AQ70" s="337"/>
      <c r="AR70" s="240"/>
      <c r="AS70" s="241"/>
      <c r="AT70" s="337"/>
      <c r="AU70" s="337"/>
      <c r="AV70" s="337"/>
      <c r="AW70" s="337"/>
      <c r="AX70" s="337"/>
      <c r="AY70" s="337"/>
      <c r="AZ70" s="337"/>
      <c r="BA70" s="337"/>
      <c r="BB70" s="337"/>
      <c r="BC70" s="337"/>
      <c r="BD70" s="337"/>
      <c r="BE70" s="337"/>
      <c r="BF70" s="337"/>
      <c r="BG70" s="337"/>
      <c r="BH70" s="337"/>
      <c r="BI70" s="337"/>
      <c r="BJ70" s="337"/>
      <c r="BK70" s="232"/>
      <c r="BL70" s="17"/>
    </row>
    <row r="71" spans="1:92" ht="3" customHeight="1" x14ac:dyDescent="0.3">
      <c r="A71" s="45"/>
      <c r="B71" s="36"/>
      <c r="C71" s="37"/>
      <c r="D71" s="342"/>
      <c r="E71" s="342"/>
      <c r="F71" s="342"/>
      <c r="G71" s="342"/>
      <c r="H71" s="342"/>
      <c r="I71" s="342"/>
      <c r="J71" s="342"/>
      <c r="K71" s="342"/>
      <c r="L71" s="342"/>
      <c r="M71" s="342"/>
      <c r="N71" s="342"/>
      <c r="O71" s="342"/>
      <c r="P71" s="342"/>
      <c r="Q71" s="342"/>
      <c r="R71" s="342"/>
      <c r="S71" s="342"/>
      <c r="T71" s="342"/>
      <c r="U71" s="342"/>
      <c r="V71" s="342"/>
      <c r="W71" s="342"/>
      <c r="X71" s="238"/>
      <c r="Y71" s="231"/>
      <c r="Z71" s="336"/>
      <c r="AA71" s="343"/>
      <c r="AB71" s="337"/>
      <c r="AC71" s="240"/>
      <c r="AD71" s="337"/>
      <c r="AE71" s="337"/>
      <c r="AF71" s="337"/>
      <c r="AG71" s="337"/>
      <c r="AH71" s="337"/>
      <c r="AI71" s="337"/>
      <c r="AJ71" s="337"/>
      <c r="AK71" s="345"/>
      <c r="AL71" s="337"/>
      <c r="AM71" s="337"/>
      <c r="AN71" s="337"/>
      <c r="AO71" s="337"/>
      <c r="AP71" s="337"/>
      <c r="AQ71" s="337"/>
      <c r="AR71" s="240"/>
      <c r="AS71" s="241"/>
      <c r="AT71" s="337"/>
      <c r="AU71" s="337"/>
      <c r="AV71" s="337"/>
      <c r="AW71" s="337"/>
      <c r="AX71" s="337"/>
      <c r="AY71" s="337"/>
      <c r="AZ71" s="337"/>
      <c r="BA71" s="337"/>
      <c r="BB71" s="337"/>
      <c r="BC71" s="337"/>
      <c r="BD71" s="337"/>
      <c r="BE71" s="337"/>
      <c r="BF71" s="337"/>
      <c r="BG71" s="337"/>
      <c r="BH71" s="337"/>
      <c r="BI71" s="337"/>
      <c r="BJ71" s="337"/>
      <c r="BK71" s="232"/>
      <c r="BL71" s="17"/>
    </row>
    <row r="72" spans="1:92" ht="13.95" customHeight="1" x14ac:dyDescent="0.3">
      <c r="A72" s="45"/>
      <c r="B72" s="36"/>
      <c r="C72" s="37"/>
      <c r="D72" s="486"/>
      <c r="E72" s="487"/>
      <c r="F72" s="487"/>
      <c r="G72" s="487"/>
      <c r="H72" s="487"/>
      <c r="I72" s="487"/>
      <c r="J72" s="487"/>
      <c r="K72" s="487"/>
      <c r="L72" s="487"/>
      <c r="M72" s="487"/>
      <c r="N72" s="487"/>
      <c r="O72" s="487"/>
      <c r="P72" s="487"/>
      <c r="Q72" s="487"/>
      <c r="R72" s="487"/>
      <c r="S72" s="487"/>
      <c r="T72" s="487"/>
      <c r="U72" s="487"/>
      <c r="V72" s="488"/>
      <c r="W72" s="335"/>
      <c r="X72" s="230"/>
      <c r="Y72" s="231"/>
      <c r="Z72" s="336"/>
      <c r="AA72" s="233"/>
      <c r="AB72" s="336"/>
      <c r="AC72" s="234"/>
      <c r="AD72" s="337"/>
      <c r="AE72" s="337"/>
      <c r="AF72" s="236"/>
      <c r="AG72" s="337"/>
      <c r="AH72" s="337"/>
      <c r="AI72" s="337"/>
      <c r="AJ72" s="337"/>
      <c r="AK72" s="236"/>
      <c r="AL72" s="336"/>
      <c r="AM72" s="336"/>
      <c r="AN72" s="336"/>
      <c r="AO72" s="336"/>
      <c r="AP72" s="236"/>
      <c r="AQ72" s="336"/>
      <c r="AR72" s="234"/>
      <c r="AS72" s="231"/>
      <c r="AT72" s="336"/>
      <c r="AU72" s="236"/>
      <c r="AV72" s="337"/>
      <c r="AW72" s="337"/>
      <c r="AX72" s="337"/>
      <c r="AY72" s="337"/>
      <c r="AZ72" s="236"/>
      <c r="BA72" s="337"/>
      <c r="BB72" s="337"/>
      <c r="BC72" s="337"/>
      <c r="BD72" s="337"/>
      <c r="BE72" s="236"/>
      <c r="BF72" s="337"/>
      <c r="BG72" s="337"/>
      <c r="BH72" s="337"/>
      <c r="BI72" s="337"/>
      <c r="BJ72" s="236"/>
      <c r="BK72" s="232"/>
      <c r="BL72" s="19"/>
      <c r="BM72" s="187" t="str">
        <f>+IF(COUNTA(AF72:AP72)&gt;1,"Fout, vul maximaal in één kolom een frequentie in",IF(COUNTA(AU72:BJ72)&gt;1,"Fout, vul maximaal één uitvoerende per regel in",""))</f>
        <v/>
      </c>
      <c r="BP72" s="187"/>
      <c r="BQ72" s="187"/>
      <c r="BR72" s="187"/>
      <c r="BS72" s="187"/>
      <c r="BT72" s="187"/>
      <c r="BU72" s="187"/>
      <c r="BV72" s="187"/>
      <c r="BW72" s="187"/>
      <c r="BX72" s="187" t="str">
        <f>+IF(AND(COUNTA(D69)=1,COUNTA(AA69:BJ69)&lt;3,COUNTA(D72)=1),"Vul eerst de voorgaande regel volledig in","")</f>
        <v/>
      </c>
      <c r="CF72" s="243">
        <f>+IF(COUNTA(D72:BJ72)=4,1,0)</f>
        <v>0</v>
      </c>
      <c r="CG72" s="243"/>
      <c r="CH72" s="223">
        <f>+IF(COUNTA(AU72)=0,0,52*$AF72*$AA72/12/60+13*$AK72*$AA72/12/60+$AP72*$AA72/12/60)</f>
        <v>0</v>
      </c>
      <c r="CI72" s="223">
        <f>+IF(COUNTA(AZ72)=0,0,52*$AF72*$AA72/12/60+13*$AK72*$AA72/12/60+$AP72*$AA72/12/60)</f>
        <v>0</v>
      </c>
      <c r="CJ72" s="223">
        <f>+IF(COUNTA(BE72)=0,0,52*$AF72*$AA72/12/60+13*$AK72*$AA72/12/60+$AP72*$AA72/12/60)</f>
        <v>0</v>
      </c>
      <c r="CK72" s="223">
        <f>+IF(COUNTA(BJ72)=0,0,52*$AF72*$AA72/12/60+13*$AK72*$AA56/12/60+$AP72*$AA72/12/60)</f>
        <v>0</v>
      </c>
      <c r="CL72" s="223">
        <f>SUM(CH72:CK72)</f>
        <v>0</v>
      </c>
      <c r="CM72" s="224">
        <f>12*CL72</f>
        <v>0</v>
      </c>
      <c r="CN72" s="224">
        <f>+((AA72*52*AF72)+(AA72*13*AK72)+(AA72*AP72))/60</f>
        <v>0</v>
      </c>
    </row>
    <row r="73" spans="1:92" ht="3" customHeight="1" x14ac:dyDescent="0.3">
      <c r="A73" s="45"/>
      <c r="B73" s="36"/>
      <c r="C73" s="37"/>
      <c r="D73" s="342"/>
      <c r="E73" s="342"/>
      <c r="F73" s="342"/>
      <c r="G73" s="342"/>
      <c r="H73" s="342"/>
      <c r="I73" s="342"/>
      <c r="J73" s="342"/>
      <c r="K73" s="342"/>
      <c r="L73" s="342"/>
      <c r="M73" s="342"/>
      <c r="N73" s="342"/>
      <c r="O73" s="342"/>
      <c r="P73" s="342"/>
      <c r="Q73" s="342"/>
      <c r="R73" s="342"/>
      <c r="S73" s="342"/>
      <c r="T73" s="342"/>
      <c r="U73" s="342"/>
      <c r="V73" s="342"/>
      <c r="W73" s="342"/>
      <c r="X73" s="238"/>
      <c r="Y73" s="231"/>
      <c r="Z73" s="336"/>
      <c r="AA73" s="343"/>
      <c r="AB73" s="337"/>
      <c r="AC73" s="240"/>
      <c r="AD73" s="337"/>
      <c r="AE73" s="337"/>
      <c r="AF73" s="337"/>
      <c r="AG73" s="337"/>
      <c r="AH73" s="337"/>
      <c r="AI73" s="337"/>
      <c r="AJ73" s="337"/>
      <c r="AK73" s="345"/>
      <c r="AL73" s="337"/>
      <c r="AM73" s="337"/>
      <c r="AN73" s="337"/>
      <c r="AO73" s="337"/>
      <c r="AP73" s="337"/>
      <c r="AQ73" s="337"/>
      <c r="AR73" s="240"/>
      <c r="AS73" s="241"/>
      <c r="AT73" s="337"/>
      <c r="AU73" s="337"/>
      <c r="AV73" s="337"/>
      <c r="AW73" s="337"/>
      <c r="AX73" s="337"/>
      <c r="AY73" s="337"/>
      <c r="AZ73" s="337"/>
      <c r="BA73" s="337"/>
      <c r="BB73" s="337"/>
      <c r="BC73" s="337"/>
      <c r="BD73" s="337"/>
      <c r="BE73" s="337"/>
      <c r="BF73" s="337"/>
      <c r="BG73" s="337"/>
      <c r="BH73" s="337"/>
      <c r="BI73" s="337"/>
      <c r="BJ73" s="337"/>
      <c r="BK73" s="232"/>
      <c r="BL73" s="17"/>
    </row>
    <row r="74" spans="1:92" ht="3" customHeight="1" x14ac:dyDescent="0.3">
      <c r="A74" s="45"/>
      <c r="B74" s="36"/>
      <c r="C74" s="37"/>
      <c r="D74" s="342"/>
      <c r="E74" s="342"/>
      <c r="F74" s="342"/>
      <c r="G74" s="342"/>
      <c r="H74" s="342"/>
      <c r="I74" s="342"/>
      <c r="J74" s="342"/>
      <c r="K74" s="342"/>
      <c r="L74" s="342"/>
      <c r="M74" s="342"/>
      <c r="N74" s="342"/>
      <c r="O74" s="342"/>
      <c r="P74" s="342"/>
      <c r="Q74" s="342"/>
      <c r="R74" s="342"/>
      <c r="S74" s="342"/>
      <c r="T74" s="342"/>
      <c r="U74" s="342"/>
      <c r="V74" s="342"/>
      <c r="W74" s="342"/>
      <c r="X74" s="238"/>
      <c r="Y74" s="231"/>
      <c r="Z74" s="336"/>
      <c r="AA74" s="343"/>
      <c r="AB74" s="337"/>
      <c r="AC74" s="240"/>
      <c r="AD74" s="337"/>
      <c r="AE74" s="337"/>
      <c r="AF74" s="337"/>
      <c r="AG74" s="337"/>
      <c r="AH74" s="337"/>
      <c r="AI74" s="337"/>
      <c r="AJ74" s="337"/>
      <c r="AK74" s="345"/>
      <c r="AL74" s="337"/>
      <c r="AM74" s="337"/>
      <c r="AN74" s="337"/>
      <c r="AO74" s="337"/>
      <c r="AP74" s="337"/>
      <c r="AQ74" s="337"/>
      <c r="AR74" s="240"/>
      <c r="AS74" s="241"/>
      <c r="AT74" s="337"/>
      <c r="AU74" s="337"/>
      <c r="AV74" s="337"/>
      <c r="AW74" s="337"/>
      <c r="AX74" s="337"/>
      <c r="AY74" s="337"/>
      <c r="AZ74" s="337"/>
      <c r="BA74" s="337"/>
      <c r="BB74" s="337"/>
      <c r="BC74" s="337"/>
      <c r="BD74" s="337"/>
      <c r="BE74" s="337"/>
      <c r="BF74" s="337"/>
      <c r="BG74" s="337"/>
      <c r="BH74" s="337"/>
      <c r="BI74" s="337"/>
      <c r="BJ74" s="337"/>
      <c r="BK74" s="232"/>
      <c r="BL74" s="17"/>
    </row>
    <row r="75" spans="1:92" ht="14.1" customHeight="1" x14ac:dyDescent="0.3">
      <c r="A75" s="45"/>
      <c r="B75" s="36"/>
      <c r="C75" s="37"/>
      <c r="D75" s="486"/>
      <c r="E75" s="487"/>
      <c r="F75" s="487"/>
      <c r="G75" s="487"/>
      <c r="H75" s="487"/>
      <c r="I75" s="487"/>
      <c r="J75" s="487"/>
      <c r="K75" s="487"/>
      <c r="L75" s="487"/>
      <c r="M75" s="487"/>
      <c r="N75" s="487"/>
      <c r="O75" s="487"/>
      <c r="P75" s="487"/>
      <c r="Q75" s="487"/>
      <c r="R75" s="487"/>
      <c r="S75" s="487"/>
      <c r="T75" s="487"/>
      <c r="U75" s="487"/>
      <c r="V75" s="488"/>
      <c r="W75" s="335"/>
      <c r="X75" s="230"/>
      <c r="Y75" s="231"/>
      <c r="Z75" s="336"/>
      <c r="AA75" s="233"/>
      <c r="AB75" s="336"/>
      <c r="AC75" s="234"/>
      <c r="AD75" s="337"/>
      <c r="AE75" s="337"/>
      <c r="AF75" s="236"/>
      <c r="AG75" s="337"/>
      <c r="AH75" s="337"/>
      <c r="AI75" s="337"/>
      <c r="AJ75" s="337"/>
      <c r="AK75" s="236"/>
      <c r="AL75" s="336"/>
      <c r="AM75" s="336"/>
      <c r="AN75" s="336"/>
      <c r="AO75" s="336"/>
      <c r="AP75" s="236"/>
      <c r="AQ75" s="336"/>
      <c r="AR75" s="234"/>
      <c r="AS75" s="231"/>
      <c r="AT75" s="336"/>
      <c r="AU75" s="236"/>
      <c r="AV75" s="337"/>
      <c r="AW75" s="337"/>
      <c r="AX75" s="337"/>
      <c r="AY75" s="337"/>
      <c r="AZ75" s="236"/>
      <c r="BA75" s="337"/>
      <c r="BB75" s="337"/>
      <c r="BC75" s="337"/>
      <c r="BD75" s="337"/>
      <c r="BE75" s="236"/>
      <c r="BF75" s="337"/>
      <c r="BG75" s="337"/>
      <c r="BH75" s="337"/>
      <c r="BI75" s="337"/>
      <c r="BJ75" s="236"/>
      <c r="BK75" s="232"/>
      <c r="BL75" s="19"/>
      <c r="BM75" s="187" t="str">
        <f>+IF(COUNTA(AF75:AP75)&gt;1,"Fout, vul maximaal in één kolom een frequentie in",IF(COUNTA(AU75:BJ75)&gt;1,"Fout, vul maximaal één uitvoerende per regel in",""))</f>
        <v/>
      </c>
      <c r="BP75" s="187"/>
      <c r="BQ75" s="187"/>
      <c r="BR75" s="187"/>
      <c r="BS75" s="187"/>
      <c r="BT75" s="187"/>
      <c r="BU75" s="187"/>
      <c r="BV75" s="187"/>
      <c r="BW75" s="187"/>
      <c r="BX75" s="187" t="str">
        <f>+IF(AND(COUNTA(D72)=1,COUNTA(AA72:BJ72)&lt;3,COUNTA(D75)=1),"Vul eerst de voorgaande regel volledig in","")</f>
        <v/>
      </c>
      <c r="CF75" s="243">
        <f>+IF(COUNTA(D75:BJ75)=4,1,0)</f>
        <v>0</v>
      </c>
      <c r="CG75" s="243"/>
      <c r="CH75" s="223">
        <f>+IF(COUNTA(AU75)=0,0,52*$AF75*$AA75/12/60+13*$AK75*$AA75/12/60+$AP75*$AA75/12/60)</f>
        <v>0</v>
      </c>
      <c r="CI75" s="223">
        <f>+IF(COUNTA(AZ75)=0,0,52*$AF75*$AA75/12/60+13*$AK75*$AA75/12/60+$AP75*$AA75/12/60)</f>
        <v>0</v>
      </c>
      <c r="CJ75" s="223">
        <f>+IF(COUNTA(BE75)=0,0,52*$AF75*$AA75/12/60+13*$AK75*$AA75/12/60+$AP75*$AA75/12/60)</f>
        <v>0</v>
      </c>
      <c r="CK75" s="223">
        <f>+IF(COUNTA(BJ75)=0,0,52*$AF75*$AA75/12/60+13*$AK75*$AA59/12/60+$AP75*$AA75/12/60)</f>
        <v>0</v>
      </c>
      <c r="CL75" s="223">
        <f>SUM(CH75:CK75)</f>
        <v>0</v>
      </c>
      <c r="CM75" s="224">
        <f>12*CL75</f>
        <v>0</v>
      </c>
      <c r="CN75" s="224">
        <f>+((AA75*52*AF75)+(AA75*13*AK75)+(AA75*AP75))/60</f>
        <v>0</v>
      </c>
    </row>
    <row r="76" spans="1:92" ht="3" customHeight="1" x14ac:dyDescent="0.3">
      <c r="A76" s="45"/>
      <c r="B76" s="36"/>
      <c r="C76" s="37"/>
      <c r="D76" s="342"/>
      <c r="E76" s="342"/>
      <c r="F76" s="342"/>
      <c r="G76" s="342"/>
      <c r="H76" s="342"/>
      <c r="I76" s="342"/>
      <c r="J76" s="342"/>
      <c r="K76" s="342"/>
      <c r="L76" s="342"/>
      <c r="M76" s="342"/>
      <c r="N76" s="342"/>
      <c r="O76" s="342"/>
      <c r="P76" s="342"/>
      <c r="Q76" s="342"/>
      <c r="R76" s="342"/>
      <c r="S76" s="342"/>
      <c r="T76" s="342"/>
      <c r="U76" s="342"/>
      <c r="V76" s="342"/>
      <c r="W76" s="342"/>
      <c r="X76" s="238"/>
      <c r="Y76" s="231"/>
      <c r="Z76" s="336"/>
      <c r="AA76" s="343"/>
      <c r="AB76" s="337"/>
      <c r="AC76" s="240"/>
      <c r="AD76" s="337"/>
      <c r="AE76" s="337"/>
      <c r="AF76" s="337"/>
      <c r="AG76" s="337"/>
      <c r="AH76" s="337"/>
      <c r="AI76" s="337"/>
      <c r="AJ76" s="337"/>
      <c r="AK76" s="345"/>
      <c r="AL76" s="337"/>
      <c r="AM76" s="337"/>
      <c r="AN76" s="337"/>
      <c r="AO76" s="337"/>
      <c r="AP76" s="337"/>
      <c r="AQ76" s="337"/>
      <c r="AR76" s="240"/>
      <c r="AS76" s="241"/>
      <c r="AT76" s="337"/>
      <c r="AU76" s="337"/>
      <c r="AV76" s="337"/>
      <c r="AW76" s="337"/>
      <c r="AX76" s="337"/>
      <c r="AY76" s="337"/>
      <c r="AZ76" s="337"/>
      <c r="BA76" s="337"/>
      <c r="BB76" s="337"/>
      <c r="BC76" s="337"/>
      <c r="BD76" s="337"/>
      <c r="BE76" s="337"/>
      <c r="BF76" s="337"/>
      <c r="BG76" s="337"/>
      <c r="BH76" s="337"/>
      <c r="BI76" s="337"/>
      <c r="BJ76" s="337"/>
      <c r="BK76" s="232"/>
      <c r="BL76" s="17"/>
    </row>
    <row r="77" spans="1:92" ht="3" customHeight="1" x14ac:dyDescent="0.3">
      <c r="A77" s="45"/>
      <c r="B77" s="36"/>
      <c r="C77" s="37"/>
      <c r="D77" s="342"/>
      <c r="E77" s="342"/>
      <c r="F77" s="342"/>
      <c r="G77" s="342"/>
      <c r="H77" s="342"/>
      <c r="I77" s="342"/>
      <c r="J77" s="342"/>
      <c r="K77" s="342"/>
      <c r="L77" s="342"/>
      <c r="M77" s="342"/>
      <c r="N77" s="342"/>
      <c r="O77" s="342"/>
      <c r="P77" s="342"/>
      <c r="Q77" s="342"/>
      <c r="R77" s="342"/>
      <c r="S77" s="342"/>
      <c r="T77" s="342"/>
      <c r="U77" s="342"/>
      <c r="V77" s="342"/>
      <c r="W77" s="342"/>
      <c r="X77" s="238"/>
      <c r="Y77" s="231"/>
      <c r="Z77" s="336"/>
      <c r="AA77" s="343"/>
      <c r="AB77" s="337"/>
      <c r="AC77" s="240"/>
      <c r="AD77" s="337"/>
      <c r="AE77" s="337"/>
      <c r="AF77" s="337"/>
      <c r="AG77" s="337"/>
      <c r="AH77" s="337"/>
      <c r="AI77" s="337"/>
      <c r="AJ77" s="337"/>
      <c r="AK77" s="345"/>
      <c r="AL77" s="337"/>
      <c r="AM77" s="337"/>
      <c r="AN77" s="337"/>
      <c r="AO77" s="337"/>
      <c r="AP77" s="337"/>
      <c r="AQ77" s="337"/>
      <c r="AR77" s="240"/>
      <c r="AS77" s="241"/>
      <c r="AT77" s="337"/>
      <c r="AU77" s="337"/>
      <c r="AV77" s="337"/>
      <c r="AW77" s="337"/>
      <c r="AX77" s="337"/>
      <c r="AY77" s="337"/>
      <c r="AZ77" s="337"/>
      <c r="BA77" s="337"/>
      <c r="BB77" s="337"/>
      <c r="BC77" s="337"/>
      <c r="BD77" s="337"/>
      <c r="BE77" s="337"/>
      <c r="BF77" s="337"/>
      <c r="BG77" s="337"/>
      <c r="BH77" s="337"/>
      <c r="BI77" s="337"/>
      <c r="BJ77" s="337"/>
      <c r="BK77" s="232"/>
      <c r="BL77" s="17"/>
    </row>
    <row r="78" spans="1:92" ht="14.1" customHeight="1" x14ac:dyDescent="0.3">
      <c r="A78" s="45"/>
      <c r="B78" s="36"/>
      <c r="C78" s="37"/>
      <c r="D78" s="486"/>
      <c r="E78" s="487"/>
      <c r="F78" s="487"/>
      <c r="G78" s="487"/>
      <c r="H78" s="487"/>
      <c r="I78" s="487"/>
      <c r="J78" s="487"/>
      <c r="K78" s="487"/>
      <c r="L78" s="487"/>
      <c r="M78" s="487"/>
      <c r="N78" s="487"/>
      <c r="O78" s="487"/>
      <c r="P78" s="487"/>
      <c r="Q78" s="487"/>
      <c r="R78" s="487"/>
      <c r="S78" s="487"/>
      <c r="T78" s="487"/>
      <c r="U78" s="487"/>
      <c r="V78" s="488"/>
      <c r="W78" s="335"/>
      <c r="X78" s="230"/>
      <c r="Y78" s="231"/>
      <c r="Z78" s="336"/>
      <c r="AA78" s="233"/>
      <c r="AB78" s="336"/>
      <c r="AC78" s="234"/>
      <c r="AD78" s="337"/>
      <c r="AE78" s="337"/>
      <c r="AF78" s="236"/>
      <c r="AG78" s="337"/>
      <c r="AH78" s="337"/>
      <c r="AI78" s="337"/>
      <c r="AJ78" s="337"/>
      <c r="AK78" s="236"/>
      <c r="AL78" s="336"/>
      <c r="AM78" s="336"/>
      <c r="AN78" s="336"/>
      <c r="AO78" s="336"/>
      <c r="AP78" s="236"/>
      <c r="AQ78" s="336"/>
      <c r="AR78" s="234"/>
      <c r="AS78" s="231"/>
      <c r="AT78" s="336"/>
      <c r="AU78" s="236"/>
      <c r="AV78" s="337"/>
      <c r="AW78" s="337"/>
      <c r="AX78" s="337"/>
      <c r="AY78" s="337"/>
      <c r="AZ78" s="236"/>
      <c r="BA78" s="337"/>
      <c r="BB78" s="337"/>
      <c r="BC78" s="337"/>
      <c r="BD78" s="337"/>
      <c r="BE78" s="236"/>
      <c r="BF78" s="337"/>
      <c r="BG78" s="337"/>
      <c r="BH78" s="337"/>
      <c r="BI78" s="337"/>
      <c r="BJ78" s="236"/>
      <c r="BK78" s="232"/>
      <c r="BL78" s="19"/>
      <c r="BM78" s="187" t="str">
        <f>+IF(COUNTA(AF78:AP78)&gt;1,"Fout, vul maximaal in één kolom een frequentie in",IF(COUNTA(AU78:BJ78)&gt;1,"Fout, vul maximaal één uitvoerende per regel in",""))</f>
        <v/>
      </c>
      <c r="BP78" s="187"/>
      <c r="BQ78" s="187"/>
      <c r="BR78" s="187"/>
      <c r="BS78" s="187"/>
      <c r="BT78" s="187"/>
      <c r="BU78" s="187"/>
      <c r="BV78" s="187"/>
      <c r="BW78" s="187"/>
      <c r="BX78" s="187" t="str">
        <f>+IF(AND(COUNTA(D75)=1,COUNTA(AA75:BJ75)&lt;3,COUNTA(D78)=1),"Vul eerst de voorgaande regel volledig in","")</f>
        <v/>
      </c>
      <c r="CF78" s="243">
        <f>+IF(COUNTA(D78:BJ78)=4,1,0)</f>
        <v>0</v>
      </c>
      <c r="CG78" s="243"/>
      <c r="CH78" s="223">
        <f>+IF(COUNTA(AU78)=0,0,52*$AF78*$AA78/12/60+13*$AK78*$AA78/12/60+$AP78*$AA78/12/60)</f>
        <v>0</v>
      </c>
      <c r="CI78" s="223">
        <f>+IF(COUNTA(AZ78)=0,0,52*$AF78*$AA78/12/60+13*$AK78*$AA78/12/60+$AP78*$AA78/12/60)</f>
        <v>0</v>
      </c>
      <c r="CJ78" s="223">
        <f>+IF(COUNTA(BE78)=0,0,52*$AF78*$AA78/12/60+13*$AK78*$AA78/12/60+$AP78*$AA78/12/60)</f>
        <v>0</v>
      </c>
      <c r="CK78" s="223">
        <f>+IF(COUNTA(BJ78)=0,0,52*$AF78*$AA78/12/60+13*$AK78*$AA62/12/60+$AP78*$AA78/12/60)</f>
        <v>0</v>
      </c>
      <c r="CL78" s="223">
        <f>SUM(CH78:CK78)</f>
        <v>0</v>
      </c>
      <c r="CM78" s="224">
        <f>12*CL78</f>
        <v>0</v>
      </c>
      <c r="CN78" s="224">
        <f>+((AA78*52*AF78)+(AA78*13*AK78)+(AA78*AP78))/60</f>
        <v>0</v>
      </c>
    </row>
    <row r="79" spans="1:92" ht="3" customHeight="1" x14ac:dyDescent="0.3">
      <c r="A79" s="45"/>
      <c r="B79" s="36"/>
      <c r="C79" s="37"/>
      <c r="D79" s="342"/>
      <c r="E79" s="342"/>
      <c r="F79" s="342"/>
      <c r="G79" s="342"/>
      <c r="H79" s="342"/>
      <c r="I79" s="342"/>
      <c r="J79" s="342"/>
      <c r="K79" s="342"/>
      <c r="L79" s="342"/>
      <c r="M79" s="342"/>
      <c r="N79" s="342"/>
      <c r="O79" s="342"/>
      <c r="P79" s="342"/>
      <c r="Q79" s="342"/>
      <c r="R79" s="342"/>
      <c r="S79" s="342"/>
      <c r="T79" s="342"/>
      <c r="U79" s="342"/>
      <c r="V79" s="342"/>
      <c r="W79" s="342"/>
      <c r="X79" s="238"/>
      <c r="Y79" s="231"/>
      <c r="Z79" s="336"/>
      <c r="AA79" s="343"/>
      <c r="AB79" s="337"/>
      <c r="AC79" s="240"/>
      <c r="AD79" s="337"/>
      <c r="AE79" s="337"/>
      <c r="AF79" s="337"/>
      <c r="AG79" s="337"/>
      <c r="AH79" s="337"/>
      <c r="AI79" s="337"/>
      <c r="AJ79" s="337"/>
      <c r="AK79" s="345"/>
      <c r="AL79" s="337"/>
      <c r="AM79" s="337"/>
      <c r="AN79" s="337"/>
      <c r="AO79" s="337"/>
      <c r="AP79" s="337"/>
      <c r="AQ79" s="337"/>
      <c r="AR79" s="240"/>
      <c r="AS79" s="241"/>
      <c r="AT79" s="337"/>
      <c r="AU79" s="337"/>
      <c r="AV79" s="337"/>
      <c r="AW79" s="337"/>
      <c r="AX79" s="337"/>
      <c r="AY79" s="337"/>
      <c r="AZ79" s="337"/>
      <c r="BA79" s="337"/>
      <c r="BB79" s="337"/>
      <c r="BC79" s="337"/>
      <c r="BD79" s="337"/>
      <c r="BE79" s="337"/>
      <c r="BF79" s="337"/>
      <c r="BG79" s="337"/>
      <c r="BH79" s="337"/>
      <c r="BI79" s="337"/>
      <c r="BJ79" s="337"/>
      <c r="BK79" s="232"/>
      <c r="BL79" s="17"/>
    </row>
    <row r="80" spans="1:92" ht="3" customHeight="1" x14ac:dyDescent="0.3">
      <c r="A80" s="45"/>
      <c r="B80" s="36"/>
      <c r="C80" s="37"/>
      <c r="D80" s="342"/>
      <c r="E80" s="342"/>
      <c r="F80" s="342"/>
      <c r="G80" s="342"/>
      <c r="H80" s="342"/>
      <c r="I80" s="342"/>
      <c r="J80" s="342"/>
      <c r="K80" s="342"/>
      <c r="L80" s="342"/>
      <c r="M80" s="342"/>
      <c r="N80" s="342"/>
      <c r="O80" s="342"/>
      <c r="P80" s="342"/>
      <c r="Q80" s="342"/>
      <c r="R80" s="342"/>
      <c r="S80" s="342"/>
      <c r="T80" s="342"/>
      <c r="U80" s="342"/>
      <c r="V80" s="342"/>
      <c r="W80" s="342"/>
      <c r="X80" s="238"/>
      <c r="Y80" s="231"/>
      <c r="Z80" s="336"/>
      <c r="AA80" s="343"/>
      <c r="AB80" s="337"/>
      <c r="AC80" s="240"/>
      <c r="AD80" s="337"/>
      <c r="AE80" s="337"/>
      <c r="AF80" s="337"/>
      <c r="AG80" s="337"/>
      <c r="AH80" s="337"/>
      <c r="AI80" s="337"/>
      <c r="AJ80" s="337"/>
      <c r="AK80" s="345"/>
      <c r="AL80" s="337"/>
      <c r="AM80" s="337"/>
      <c r="AN80" s="337"/>
      <c r="AO80" s="337"/>
      <c r="AP80" s="337"/>
      <c r="AQ80" s="337"/>
      <c r="AR80" s="240"/>
      <c r="AS80" s="241"/>
      <c r="AT80" s="337"/>
      <c r="AU80" s="337"/>
      <c r="AV80" s="337"/>
      <c r="AW80" s="337"/>
      <c r="AX80" s="337"/>
      <c r="AY80" s="337"/>
      <c r="AZ80" s="337"/>
      <c r="BA80" s="337"/>
      <c r="BB80" s="337"/>
      <c r="BC80" s="337"/>
      <c r="BD80" s="337"/>
      <c r="BE80" s="337"/>
      <c r="BF80" s="337"/>
      <c r="BG80" s="337"/>
      <c r="BH80" s="337"/>
      <c r="BI80" s="337"/>
      <c r="BJ80" s="337"/>
      <c r="BK80" s="232"/>
      <c r="BL80" s="17"/>
    </row>
    <row r="81" spans="1:92" ht="14.1" customHeight="1" x14ac:dyDescent="0.3">
      <c r="A81" s="45"/>
      <c r="B81" s="36"/>
      <c r="C81" s="37"/>
      <c r="D81" s="486"/>
      <c r="E81" s="487"/>
      <c r="F81" s="487"/>
      <c r="G81" s="487"/>
      <c r="H81" s="487"/>
      <c r="I81" s="487"/>
      <c r="J81" s="487"/>
      <c r="K81" s="487"/>
      <c r="L81" s="487"/>
      <c r="M81" s="487"/>
      <c r="N81" s="487"/>
      <c r="O81" s="487"/>
      <c r="P81" s="487"/>
      <c r="Q81" s="487"/>
      <c r="R81" s="487"/>
      <c r="S81" s="487"/>
      <c r="T81" s="487"/>
      <c r="U81" s="487"/>
      <c r="V81" s="488"/>
      <c r="W81" s="335"/>
      <c r="X81" s="230"/>
      <c r="Y81" s="231"/>
      <c r="Z81" s="336"/>
      <c r="AA81" s="233"/>
      <c r="AB81" s="336"/>
      <c r="AC81" s="234"/>
      <c r="AD81" s="337"/>
      <c r="AE81" s="337"/>
      <c r="AF81" s="236"/>
      <c r="AG81" s="337"/>
      <c r="AH81" s="337"/>
      <c r="AI81" s="337"/>
      <c r="AJ81" s="337"/>
      <c r="AK81" s="236"/>
      <c r="AL81" s="336"/>
      <c r="AM81" s="336"/>
      <c r="AN81" s="336"/>
      <c r="AO81" s="336"/>
      <c r="AP81" s="236"/>
      <c r="AQ81" s="336"/>
      <c r="AR81" s="234"/>
      <c r="AS81" s="231"/>
      <c r="AT81" s="336"/>
      <c r="AU81" s="236"/>
      <c r="AV81" s="337"/>
      <c r="AW81" s="337"/>
      <c r="AX81" s="337"/>
      <c r="AY81" s="337"/>
      <c r="AZ81" s="236"/>
      <c r="BA81" s="337"/>
      <c r="BB81" s="337"/>
      <c r="BC81" s="337"/>
      <c r="BD81" s="337"/>
      <c r="BE81" s="236"/>
      <c r="BF81" s="337"/>
      <c r="BG81" s="337"/>
      <c r="BH81" s="337"/>
      <c r="BI81" s="337"/>
      <c r="BJ81" s="236"/>
      <c r="BK81" s="232"/>
      <c r="BL81" s="19"/>
      <c r="BM81" s="187" t="str">
        <f>+IF(COUNTA(AF81:AP81)&gt;1,"Fout, vul maximaal in één kolom een frequentie in",IF(COUNTA(AU81:BJ81)&gt;1,"Fout, vul maximaal één uitvoerende per regel in",""))</f>
        <v/>
      </c>
      <c r="BP81" s="187"/>
      <c r="BQ81" s="187"/>
      <c r="BR81" s="187"/>
      <c r="BS81" s="187"/>
      <c r="BT81" s="187"/>
      <c r="BU81" s="187"/>
      <c r="BV81" s="187"/>
      <c r="BW81" s="187"/>
      <c r="BX81" s="187" t="str">
        <f>+IF(AND(COUNTA(D78)=1,COUNTA(AA78:BJ78)&lt;3,COUNTA(D81)=1),"Vul eerst de voorgaande regel volledig in","")</f>
        <v/>
      </c>
      <c r="CF81" s="243">
        <f>+IF(COUNTA(D81:BJ81)=4,1,0)</f>
        <v>0</v>
      </c>
      <c r="CG81" s="243"/>
      <c r="CH81" s="223">
        <f>+IF(COUNTA(AU81)=0,0,52*$AF81*$AA81/12/60+13*$AK81*$AA81/12/60+$AP81*$AA81/12/60)</f>
        <v>0</v>
      </c>
      <c r="CI81" s="223">
        <f>+IF(COUNTA(AZ81)=0,0,52*$AF81*$AA81/12/60+13*$AK81*$AA81/12/60+$AP81*$AA81/12/60)</f>
        <v>0</v>
      </c>
      <c r="CJ81" s="223">
        <f>+IF(COUNTA(BE81)=0,0,52*$AF81*$AA81/12/60+13*$AK81*$AA81/12/60+$AP81*$AA81/12/60)</f>
        <v>0</v>
      </c>
      <c r="CK81" s="223">
        <f>+IF(COUNTA(BJ81)=0,0,52*$AF81*$AA81/12/60+13*$AK81*$AA65/12/60+$AP81*$AA81/12/60)</f>
        <v>0</v>
      </c>
      <c r="CL81" s="223">
        <f>SUM(CH81:CK81)</f>
        <v>0</v>
      </c>
      <c r="CM81" s="224">
        <f>12*CL81</f>
        <v>0</v>
      </c>
      <c r="CN81" s="224">
        <f>+((AA81*52*AF81)+(AA81*13*AK81)+(AA81*AP81))/60</f>
        <v>0</v>
      </c>
    </row>
    <row r="82" spans="1:92" ht="3" customHeight="1" x14ac:dyDescent="0.3">
      <c r="A82" s="45"/>
      <c r="B82" s="36"/>
      <c r="C82" s="37"/>
      <c r="D82" s="342"/>
      <c r="E82" s="342"/>
      <c r="F82" s="342"/>
      <c r="G82" s="342"/>
      <c r="H82" s="342"/>
      <c r="I82" s="342"/>
      <c r="J82" s="342"/>
      <c r="K82" s="342"/>
      <c r="L82" s="342"/>
      <c r="M82" s="342"/>
      <c r="N82" s="342"/>
      <c r="O82" s="342"/>
      <c r="P82" s="342"/>
      <c r="Q82" s="342"/>
      <c r="R82" s="342"/>
      <c r="S82" s="342"/>
      <c r="T82" s="342"/>
      <c r="U82" s="342"/>
      <c r="V82" s="342"/>
      <c r="W82" s="342"/>
      <c r="X82" s="238"/>
      <c r="Y82" s="231"/>
      <c r="Z82" s="336"/>
      <c r="AA82" s="343"/>
      <c r="AB82" s="337"/>
      <c r="AC82" s="240"/>
      <c r="AD82" s="337"/>
      <c r="AE82" s="337"/>
      <c r="AF82" s="337"/>
      <c r="AG82" s="337"/>
      <c r="AH82" s="337"/>
      <c r="AI82" s="337"/>
      <c r="AJ82" s="337"/>
      <c r="AK82" s="345"/>
      <c r="AL82" s="337"/>
      <c r="AM82" s="337"/>
      <c r="AN82" s="337"/>
      <c r="AO82" s="337"/>
      <c r="AP82" s="337"/>
      <c r="AQ82" s="337"/>
      <c r="AR82" s="240"/>
      <c r="AS82" s="241"/>
      <c r="AT82" s="337"/>
      <c r="AU82" s="337"/>
      <c r="AV82" s="337"/>
      <c r="AW82" s="337"/>
      <c r="AX82" s="337"/>
      <c r="AY82" s="337"/>
      <c r="AZ82" s="337"/>
      <c r="BA82" s="337"/>
      <c r="BB82" s="337"/>
      <c r="BC82" s="337"/>
      <c r="BD82" s="337"/>
      <c r="BE82" s="337"/>
      <c r="BF82" s="337"/>
      <c r="BG82" s="337"/>
      <c r="BH82" s="337"/>
      <c r="BI82" s="337"/>
      <c r="BJ82" s="337"/>
      <c r="BK82" s="232"/>
      <c r="BL82" s="17"/>
    </row>
    <row r="83" spans="1:92" ht="3" customHeight="1" x14ac:dyDescent="0.3">
      <c r="A83" s="45"/>
      <c r="B83" s="36"/>
      <c r="C83" s="37"/>
      <c r="D83" s="342"/>
      <c r="E83" s="342"/>
      <c r="F83" s="342"/>
      <c r="G83" s="342"/>
      <c r="H83" s="342"/>
      <c r="I83" s="342"/>
      <c r="J83" s="342"/>
      <c r="K83" s="342"/>
      <c r="L83" s="342"/>
      <c r="M83" s="342"/>
      <c r="N83" s="342"/>
      <c r="O83" s="342"/>
      <c r="P83" s="342"/>
      <c r="Q83" s="342"/>
      <c r="R83" s="342"/>
      <c r="S83" s="342"/>
      <c r="T83" s="342"/>
      <c r="U83" s="342"/>
      <c r="V83" s="342"/>
      <c r="W83" s="342"/>
      <c r="X83" s="238"/>
      <c r="Y83" s="231"/>
      <c r="Z83" s="336"/>
      <c r="AA83" s="343"/>
      <c r="AB83" s="337"/>
      <c r="AC83" s="240"/>
      <c r="AD83" s="337"/>
      <c r="AE83" s="337"/>
      <c r="AF83" s="337"/>
      <c r="AG83" s="337"/>
      <c r="AH83" s="337"/>
      <c r="AI83" s="337"/>
      <c r="AJ83" s="337"/>
      <c r="AK83" s="345"/>
      <c r="AL83" s="337"/>
      <c r="AM83" s="337"/>
      <c r="AN83" s="337"/>
      <c r="AO83" s="337"/>
      <c r="AP83" s="337"/>
      <c r="AQ83" s="337"/>
      <c r="AR83" s="240"/>
      <c r="AS83" s="241"/>
      <c r="AT83" s="337"/>
      <c r="AU83" s="337"/>
      <c r="AV83" s="337"/>
      <c r="AW83" s="337"/>
      <c r="AX83" s="337"/>
      <c r="AY83" s="337"/>
      <c r="AZ83" s="337"/>
      <c r="BA83" s="337"/>
      <c r="BB83" s="337"/>
      <c r="BC83" s="337"/>
      <c r="BD83" s="337"/>
      <c r="BE83" s="337"/>
      <c r="BF83" s="337"/>
      <c r="BG83" s="337"/>
      <c r="BH83" s="337"/>
      <c r="BI83" s="337"/>
      <c r="BJ83" s="337"/>
      <c r="BK83" s="232"/>
      <c r="BL83" s="17"/>
    </row>
    <row r="84" spans="1:92" ht="14.1" customHeight="1" x14ac:dyDescent="0.3">
      <c r="A84" s="45"/>
      <c r="B84" s="36"/>
      <c r="C84" s="37"/>
      <c r="D84" s="486"/>
      <c r="E84" s="487"/>
      <c r="F84" s="487"/>
      <c r="G84" s="487"/>
      <c r="H84" s="487"/>
      <c r="I84" s="487"/>
      <c r="J84" s="487"/>
      <c r="K84" s="487"/>
      <c r="L84" s="487"/>
      <c r="M84" s="487"/>
      <c r="N84" s="487"/>
      <c r="O84" s="487"/>
      <c r="P84" s="487"/>
      <c r="Q84" s="487"/>
      <c r="R84" s="487"/>
      <c r="S84" s="487"/>
      <c r="T84" s="487"/>
      <c r="U84" s="487"/>
      <c r="V84" s="488"/>
      <c r="W84" s="335"/>
      <c r="X84" s="230"/>
      <c r="Y84" s="231"/>
      <c r="Z84" s="336"/>
      <c r="AA84" s="233"/>
      <c r="AB84" s="336"/>
      <c r="AC84" s="234"/>
      <c r="AD84" s="337"/>
      <c r="AE84" s="337"/>
      <c r="AF84" s="236"/>
      <c r="AG84" s="337"/>
      <c r="AH84" s="337"/>
      <c r="AI84" s="337"/>
      <c r="AJ84" s="337"/>
      <c r="AK84" s="236"/>
      <c r="AL84" s="336"/>
      <c r="AM84" s="336"/>
      <c r="AN84" s="336"/>
      <c r="AO84" s="336"/>
      <c r="AP84" s="236"/>
      <c r="AQ84" s="336"/>
      <c r="AR84" s="234"/>
      <c r="AS84" s="231"/>
      <c r="AT84" s="336"/>
      <c r="AU84" s="236"/>
      <c r="AV84" s="337"/>
      <c r="AW84" s="337"/>
      <c r="AX84" s="337"/>
      <c r="AY84" s="337"/>
      <c r="AZ84" s="236"/>
      <c r="BA84" s="337"/>
      <c r="BB84" s="337"/>
      <c r="BC84" s="337"/>
      <c r="BD84" s="337"/>
      <c r="BE84" s="236"/>
      <c r="BF84" s="337"/>
      <c r="BG84" s="337"/>
      <c r="BH84" s="337"/>
      <c r="BI84" s="337"/>
      <c r="BJ84" s="236"/>
      <c r="BK84" s="232"/>
      <c r="BL84" s="19"/>
      <c r="BM84" s="187" t="str">
        <f>+IF(COUNTA(AF84:AP84)&gt;1,"Fout, vul maximaal in één kolom een frequentie in",IF(COUNTA(AU84:BJ84)&gt;1,"Fout, vul maximaal één uitvoerende per regel in",""))</f>
        <v/>
      </c>
      <c r="BP84" s="187"/>
      <c r="BQ84" s="187"/>
      <c r="BR84" s="187"/>
      <c r="BS84" s="187"/>
      <c r="BT84" s="187"/>
      <c r="BU84" s="187"/>
      <c r="BV84" s="187"/>
      <c r="BW84" s="187"/>
      <c r="BX84" s="187" t="str">
        <f>+IF(AND(COUNTA(D81)=1,COUNTA(AA81:BJ81)&lt;3,COUNTA(D84)=1),"Vul eerst de voorgaande regel volledig in","")</f>
        <v/>
      </c>
      <c r="CF84" s="243">
        <f>+IF(COUNTA(D84:BJ84)=4,1,0)</f>
        <v>0</v>
      </c>
      <c r="CG84" s="243"/>
      <c r="CH84" s="223">
        <f>+IF(COUNTA(AU84)=0,0,52*$AF84*$AA84/12/60+13*$AK84*$AA84/12/60+$AP84*$AA84/12/60)</f>
        <v>0</v>
      </c>
      <c r="CI84" s="223">
        <f>+IF(COUNTA(AZ84)=0,0,52*$AF84*$AA84/12/60+13*$AK84*$AA84/12/60+$AP84*$AA84/12/60)</f>
        <v>0</v>
      </c>
      <c r="CJ84" s="223">
        <f>+IF(COUNTA(BE84)=0,0,52*$AF84*$AA84/12/60+13*$AK84*$AA84/12/60+$AP84*$AA84/12/60)</f>
        <v>0</v>
      </c>
      <c r="CK84" s="223">
        <f>+IF(COUNTA(BJ84)=0,0,52*$AF84*$AA84/12/60+13*$AK84*$AA68/12/60+$AP84*$AA84/12/60)</f>
        <v>0</v>
      </c>
      <c r="CL84" s="223">
        <f>SUM(CH84:CK84)</f>
        <v>0</v>
      </c>
      <c r="CM84" s="224">
        <f>12*CL84</f>
        <v>0</v>
      </c>
      <c r="CN84" s="224">
        <f>+((AA84*52*AF84)+(AA84*13*AK84)+(AA84*AP84))/60</f>
        <v>0</v>
      </c>
    </row>
    <row r="85" spans="1:92" ht="3" customHeight="1" x14ac:dyDescent="0.3">
      <c r="A85" s="45"/>
      <c r="B85" s="36"/>
      <c r="C85" s="37"/>
      <c r="D85" s="342"/>
      <c r="E85" s="342"/>
      <c r="F85" s="342"/>
      <c r="G85" s="342"/>
      <c r="H85" s="342"/>
      <c r="I85" s="342"/>
      <c r="J85" s="342"/>
      <c r="K85" s="342"/>
      <c r="L85" s="342"/>
      <c r="M85" s="342"/>
      <c r="N85" s="342"/>
      <c r="O85" s="342"/>
      <c r="P85" s="342"/>
      <c r="Q85" s="342"/>
      <c r="R85" s="342"/>
      <c r="S85" s="342"/>
      <c r="T85" s="342"/>
      <c r="U85" s="342"/>
      <c r="V85" s="342"/>
      <c r="W85" s="342"/>
      <c r="X85" s="238"/>
      <c r="Y85" s="231"/>
      <c r="Z85" s="336"/>
      <c r="AA85" s="343"/>
      <c r="AB85" s="337"/>
      <c r="AC85" s="240"/>
      <c r="AD85" s="337"/>
      <c r="AE85" s="337"/>
      <c r="AF85" s="337"/>
      <c r="AG85" s="337"/>
      <c r="AH85" s="337"/>
      <c r="AI85" s="337"/>
      <c r="AJ85" s="337"/>
      <c r="AK85" s="345"/>
      <c r="AL85" s="337"/>
      <c r="AM85" s="337"/>
      <c r="AN85" s="337"/>
      <c r="AO85" s="337"/>
      <c r="AP85" s="337"/>
      <c r="AQ85" s="337"/>
      <c r="AR85" s="240"/>
      <c r="AS85" s="241"/>
      <c r="AT85" s="337"/>
      <c r="AU85" s="337"/>
      <c r="AV85" s="337"/>
      <c r="AW85" s="337"/>
      <c r="AX85" s="337"/>
      <c r="AY85" s="337"/>
      <c r="AZ85" s="337"/>
      <c r="BA85" s="337"/>
      <c r="BB85" s="337"/>
      <c r="BC85" s="337"/>
      <c r="BD85" s="337"/>
      <c r="BE85" s="337"/>
      <c r="BF85" s="337"/>
      <c r="BG85" s="337"/>
      <c r="BH85" s="337"/>
      <c r="BI85" s="337"/>
      <c r="BJ85" s="337"/>
      <c r="BK85" s="232"/>
      <c r="BL85" s="17"/>
    </row>
    <row r="86" spans="1:92" ht="3" customHeight="1" x14ac:dyDescent="0.3">
      <c r="A86" s="45"/>
      <c r="B86" s="36"/>
      <c r="C86" s="37"/>
      <c r="D86" s="342"/>
      <c r="E86" s="342"/>
      <c r="F86" s="342"/>
      <c r="G86" s="342"/>
      <c r="H86" s="342"/>
      <c r="I86" s="342"/>
      <c r="J86" s="342"/>
      <c r="K86" s="342"/>
      <c r="L86" s="342"/>
      <c r="M86" s="342"/>
      <c r="N86" s="342"/>
      <c r="O86" s="342"/>
      <c r="P86" s="342"/>
      <c r="Q86" s="342"/>
      <c r="R86" s="342"/>
      <c r="S86" s="342"/>
      <c r="T86" s="342"/>
      <c r="U86" s="342"/>
      <c r="V86" s="342"/>
      <c r="W86" s="342"/>
      <c r="X86" s="238"/>
      <c r="Y86" s="231"/>
      <c r="Z86" s="336"/>
      <c r="AA86" s="343"/>
      <c r="AB86" s="337"/>
      <c r="AC86" s="240"/>
      <c r="AD86" s="337"/>
      <c r="AE86" s="337"/>
      <c r="AF86" s="337"/>
      <c r="AG86" s="337"/>
      <c r="AH86" s="337"/>
      <c r="AI86" s="337"/>
      <c r="AJ86" s="337"/>
      <c r="AK86" s="345"/>
      <c r="AL86" s="337"/>
      <c r="AM86" s="337"/>
      <c r="AN86" s="337"/>
      <c r="AO86" s="337"/>
      <c r="AP86" s="337"/>
      <c r="AQ86" s="337"/>
      <c r="AR86" s="240"/>
      <c r="AS86" s="241"/>
      <c r="AT86" s="337"/>
      <c r="AU86" s="337"/>
      <c r="AV86" s="337"/>
      <c r="AW86" s="337"/>
      <c r="AX86" s="337"/>
      <c r="AY86" s="337"/>
      <c r="AZ86" s="337"/>
      <c r="BA86" s="337"/>
      <c r="BB86" s="337"/>
      <c r="BC86" s="337"/>
      <c r="BD86" s="337"/>
      <c r="BE86" s="337"/>
      <c r="BF86" s="337"/>
      <c r="BG86" s="337"/>
      <c r="BH86" s="337"/>
      <c r="BI86" s="337"/>
      <c r="BJ86" s="337"/>
      <c r="BK86" s="232"/>
      <c r="BL86" s="17"/>
    </row>
    <row r="87" spans="1:92" ht="14.1" customHeight="1" x14ac:dyDescent="0.3">
      <c r="A87" s="45"/>
      <c r="B87" s="36"/>
      <c r="C87" s="37"/>
      <c r="D87" s="486"/>
      <c r="E87" s="487"/>
      <c r="F87" s="487"/>
      <c r="G87" s="487"/>
      <c r="H87" s="487"/>
      <c r="I87" s="487"/>
      <c r="J87" s="487"/>
      <c r="K87" s="487"/>
      <c r="L87" s="487"/>
      <c r="M87" s="487"/>
      <c r="N87" s="487"/>
      <c r="O87" s="487"/>
      <c r="P87" s="487"/>
      <c r="Q87" s="487"/>
      <c r="R87" s="487"/>
      <c r="S87" s="487"/>
      <c r="T87" s="487"/>
      <c r="U87" s="487"/>
      <c r="V87" s="488"/>
      <c r="W87" s="229"/>
      <c r="X87" s="230"/>
      <c r="Y87" s="231"/>
      <c r="Z87" s="232"/>
      <c r="AA87" s="233"/>
      <c r="AB87" s="232"/>
      <c r="AC87" s="234"/>
      <c r="AD87" s="235"/>
      <c r="AE87" s="235"/>
      <c r="AF87" s="236"/>
      <c r="AG87" s="235"/>
      <c r="AH87" s="235"/>
      <c r="AI87" s="235"/>
      <c r="AJ87" s="235"/>
      <c r="AK87" s="236"/>
      <c r="AL87" s="232"/>
      <c r="AM87" s="232"/>
      <c r="AN87" s="232"/>
      <c r="AO87" s="232"/>
      <c r="AP87" s="236"/>
      <c r="AQ87" s="232"/>
      <c r="AR87" s="234"/>
      <c r="AS87" s="231"/>
      <c r="AT87" s="232"/>
      <c r="AU87" s="236"/>
      <c r="AV87" s="235"/>
      <c r="AW87" s="235"/>
      <c r="AX87" s="235"/>
      <c r="AY87" s="235"/>
      <c r="AZ87" s="236"/>
      <c r="BA87" s="235"/>
      <c r="BB87" s="235"/>
      <c r="BC87" s="235"/>
      <c r="BD87" s="235"/>
      <c r="BE87" s="236"/>
      <c r="BF87" s="235"/>
      <c r="BG87" s="235"/>
      <c r="BH87" s="235"/>
      <c r="BI87" s="235"/>
      <c r="BJ87" s="236"/>
      <c r="BK87" s="232"/>
      <c r="BL87" s="19"/>
      <c r="BM87" s="187" t="str">
        <f>+IF(COUNTA(AF87:AP87)&gt;1,"Fout, vul maximaal in één kolom een frequentie in",IF(COUNTA(AU87:BJ87)&gt;1,"Fout, vul maximaal één uitvoerende per regel in",""))</f>
        <v/>
      </c>
      <c r="BP87" s="187"/>
      <c r="BQ87" s="187"/>
      <c r="BR87" s="187"/>
      <c r="BS87" s="187"/>
      <c r="BT87" s="187"/>
      <c r="BU87" s="187"/>
      <c r="BV87" s="187"/>
      <c r="BW87" s="187"/>
      <c r="BX87" s="187" t="str">
        <f>+IF(AND(COUNTA(D84)=1,COUNTA(AA84:BJ84)&lt;3,COUNTA(D87)=1),"Vul eerst de voorgaande regel volledig in","")</f>
        <v/>
      </c>
      <c r="CF87" s="243">
        <f>+IF(COUNTA(D87:BJ87)=4,1,0)</f>
        <v>0</v>
      </c>
      <c r="CG87" s="243"/>
      <c r="CH87" s="223">
        <f>+IF(COUNTA(AU87)=0,0,52*$AF87*$AA87/12/60+13*$AK87*$AA87/12/60+$AP87*$AA87/12/60)</f>
        <v>0</v>
      </c>
      <c r="CI87" s="223">
        <f>+IF(COUNTA(AZ87)=0,0,52*$AF87*$AA87/12/60+13*$AK87*$AA87/12/60+$AP87*$AA87/12/60)</f>
        <v>0</v>
      </c>
      <c r="CJ87" s="223">
        <f>+IF(COUNTA(BE87)=0,0,52*$AF87*$AA87/12/60+13*$AK87*$AA87/12/60+$AP87*$AA87/12/60)</f>
        <v>0</v>
      </c>
      <c r="CK87" s="223">
        <f>+IF(COUNTA(BJ87)=0,0,52*$AF87*$AA87/12/60+13*$AK87*$AA71/12/60+$AP87*$AA87/12/60)</f>
        <v>0</v>
      </c>
      <c r="CL87" s="223">
        <f>SUM(CH87:CK87)</f>
        <v>0</v>
      </c>
      <c r="CM87" s="224">
        <f>12*CL87</f>
        <v>0</v>
      </c>
      <c r="CN87" s="224">
        <f>+((AA87*52*AF87)+(AA87*13*AK87)+(AA87*AP87))/60</f>
        <v>0</v>
      </c>
    </row>
    <row r="88" spans="1:92" ht="3" customHeight="1" x14ac:dyDescent="0.3">
      <c r="A88" s="45"/>
      <c r="B88" s="36"/>
      <c r="C88" s="37"/>
      <c r="D88" s="237"/>
      <c r="E88" s="237"/>
      <c r="F88" s="237"/>
      <c r="G88" s="237"/>
      <c r="H88" s="237"/>
      <c r="I88" s="237"/>
      <c r="J88" s="237"/>
      <c r="K88" s="237"/>
      <c r="L88" s="237"/>
      <c r="M88" s="237"/>
      <c r="N88" s="237"/>
      <c r="O88" s="237"/>
      <c r="P88" s="237"/>
      <c r="Q88" s="237"/>
      <c r="R88" s="237"/>
      <c r="S88" s="237"/>
      <c r="T88" s="237"/>
      <c r="U88" s="237"/>
      <c r="V88" s="237"/>
      <c r="W88" s="237"/>
      <c r="X88" s="238"/>
      <c r="Y88" s="231"/>
      <c r="Z88" s="232"/>
      <c r="AA88" s="239"/>
      <c r="AB88" s="235"/>
      <c r="AC88" s="240"/>
      <c r="AD88" s="235"/>
      <c r="AE88" s="235"/>
      <c r="AF88" s="235"/>
      <c r="AG88" s="235"/>
      <c r="AH88" s="235"/>
      <c r="AI88" s="235"/>
      <c r="AJ88" s="235"/>
      <c r="AK88" s="149"/>
      <c r="AL88" s="235"/>
      <c r="AM88" s="235"/>
      <c r="AN88" s="235"/>
      <c r="AO88" s="235"/>
      <c r="AP88" s="235"/>
      <c r="AQ88" s="235"/>
      <c r="AR88" s="240"/>
      <c r="AS88" s="241"/>
      <c r="AT88" s="235"/>
      <c r="AU88" s="235"/>
      <c r="AV88" s="235"/>
      <c r="AW88" s="235"/>
      <c r="AX88" s="235"/>
      <c r="AY88" s="235"/>
      <c r="AZ88" s="235"/>
      <c r="BA88" s="235"/>
      <c r="BB88" s="235"/>
      <c r="BC88" s="235"/>
      <c r="BD88" s="235"/>
      <c r="BE88" s="235"/>
      <c r="BF88" s="235"/>
      <c r="BG88" s="235"/>
      <c r="BH88" s="235"/>
      <c r="BI88" s="235"/>
      <c r="BJ88" s="235"/>
      <c r="BK88" s="232"/>
      <c r="BL88" s="17"/>
    </row>
    <row r="89" spans="1:92" ht="3" customHeight="1" x14ac:dyDescent="0.3">
      <c r="A89" s="45"/>
      <c r="B89" s="36"/>
      <c r="C89" s="37"/>
      <c r="D89" s="237"/>
      <c r="E89" s="237"/>
      <c r="F89" s="237"/>
      <c r="G89" s="237"/>
      <c r="H89" s="237"/>
      <c r="I89" s="237"/>
      <c r="J89" s="237"/>
      <c r="K89" s="237"/>
      <c r="L89" s="237"/>
      <c r="M89" s="237"/>
      <c r="N89" s="237"/>
      <c r="O89" s="237"/>
      <c r="P89" s="237"/>
      <c r="Q89" s="237"/>
      <c r="R89" s="237"/>
      <c r="S89" s="237"/>
      <c r="T89" s="237"/>
      <c r="U89" s="237"/>
      <c r="V89" s="237"/>
      <c r="W89" s="237"/>
      <c r="X89" s="238"/>
      <c r="Y89" s="231"/>
      <c r="Z89" s="232"/>
      <c r="AA89" s="239"/>
      <c r="AB89" s="235"/>
      <c r="AC89" s="240"/>
      <c r="AD89" s="235"/>
      <c r="AE89" s="235"/>
      <c r="AF89" s="235"/>
      <c r="AG89" s="235"/>
      <c r="AH89" s="235"/>
      <c r="AI89" s="235"/>
      <c r="AJ89" s="235"/>
      <c r="AK89" s="149"/>
      <c r="AL89" s="235"/>
      <c r="AM89" s="235"/>
      <c r="AN89" s="235"/>
      <c r="AO89" s="235"/>
      <c r="AP89" s="235"/>
      <c r="AQ89" s="235"/>
      <c r="AR89" s="240"/>
      <c r="AS89" s="241"/>
      <c r="AT89" s="235"/>
      <c r="AU89" s="235"/>
      <c r="AV89" s="235"/>
      <c r="AW89" s="235"/>
      <c r="AX89" s="235"/>
      <c r="AY89" s="235"/>
      <c r="AZ89" s="235"/>
      <c r="BA89" s="235"/>
      <c r="BB89" s="235"/>
      <c r="BC89" s="235"/>
      <c r="BD89" s="235"/>
      <c r="BE89" s="235"/>
      <c r="BF89" s="235"/>
      <c r="BG89" s="235"/>
      <c r="BH89" s="235"/>
      <c r="BI89" s="235"/>
      <c r="BJ89" s="235"/>
      <c r="BK89" s="232"/>
      <c r="BL89" s="17"/>
    </row>
    <row r="90" spans="1:92" ht="14.1" customHeight="1" x14ac:dyDescent="0.3">
      <c r="A90" s="45"/>
      <c r="B90" s="36"/>
      <c r="C90" s="37"/>
      <c r="D90" s="486"/>
      <c r="E90" s="487"/>
      <c r="F90" s="487"/>
      <c r="G90" s="487"/>
      <c r="H90" s="487"/>
      <c r="I90" s="487"/>
      <c r="J90" s="487"/>
      <c r="K90" s="487"/>
      <c r="L90" s="487"/>
      <c r="M90" s="487"/>
      <c r="N90" s="487"/>
      <c r="O90" s="487"/>
      <c r="P90" s="487"/>
      <c r="Q90" s="487"/>
      <c r="R90" s="487"/>
      <c r="S90" s="487"/>
      <c r="T90" s="487"/>
      <c r="U90" s="487"/>
      <c r="V90" s="488"/>
      <c r="W90" s="229"/>
      <c r="X90" s="230"/>
      <c r="Y90" s="231"/>
      <c r="Z90" s="232"/>
      <c r="AA90" s="233"/>
      <c r="AB90" s="232"/>
      <c r="AC90" s="234"/>
      <c r="AD90" s="235"/>
      <c r="AE90" s="235"/>
      <c r="AF90" s="236"/>
      <c r="AG90" s="235"/>
      <c r="AH90" s="235"/>
      <c r="AI90" s="235"/>
      <c r="AJ90" s="235"/>
      <c r="AK90" s="236"/>
      <c r="AL90" s="232"/>
      <c r="AM90" s="232"/>
      <c r="AN90" s="232"/>
      <c r="AO90" s="232"/>
      <c r="AP90" s="236"/>
      <c r="AQ90" s="232"/>
      <c r="AR90" s="234"/>
      <c r="AS90" s="231"/>
      <c r="AT90" s="232"/>
      <c r="AU90" s="236"/>
      <c r="AV90" s="235"/>
      <c r="AW90" s="235"/>
      <c r="AX90" s="235"/>
      <c r="AY90" s="235"/>
      <c r="AZ90" s="236"/>
      <c r="BA90" s="235"/>
      <c r="BB90" s="235"/>
      <c r="BC90" s="235"/>
      <c r="BD90" s="235"/>
      <c r="BE90" s="236"/>
      <c r="BF90" s="235"/>
      <c r="BG90" s="235"/>
      <c r="BH90" s="235"/>
      <c r="BI90" s="235"/>
      <c r="BJ90" s="236"/>
      <c r="BK90" s="232"/>
      <c r="BL90" s="19"/>
      <c r="BM90" s="187" t="str">
        <f>+IF(COUNTA(AF90:AP90)&gt;1,"Fout, vul maximaal in één kolom een frequentie in",IF(COUNTA(AU90:BJ90)&gt;1,"Fout, vul maximaal één uitvoerende per regel in",""))</f>
        <v/>
      </c>
      <c r="BP90" s="187"/>
      <c r="BQ90" s="187"/>
      <c r="BR90" s="187"/>
      <c r="BS90" s="187"/>
      <c r="BT90" s="187"/>
      <c r="BU90" s="187"/>
      <c r="BV90" s="187"/>
      <c r="BW90" s="187"/>
      <c r="BX90" s="187" t="str">
        <f>+IF(AND(COUNTA(D87)=1,COUNTA(AA87:BJ87)&lt;3,COUNTA(D90)=1),"Vul eerst de voorgaande regel volledig in","")</f>
        <v/>
      </c>
      <c r="CF90" s="243">
        <f>+IF(COUNTA(D90:BJ90)=4,1,0)</f>
        <v>0</v>
      </c>
      <c r="CG90" s="243"/>
      <c r="CH90" s="223">
        <f>+IF(COUNTA(AU90)=0,0,52*$AF90*$AA90/12/60+13*$AK90*$AA90/12/60+$AP90*$AA90/12/60)</f>
        <v>0</v>
      </c>
      <c r="CI90" s="223">
        <f>+IF(COUNTA(AZ90)=0,0,52*$AF90*$AA90/12/60+13*$AK90*$AA90/12/60+$AP90*$AA90/12/60)</f>
        <v>0</v>
      </c>
      <c r="CJ90" s="223">
        <f>+IF(COUNTA(BE90)=0,0,52*$AF90*$AA90/12/60+13*$AK90*$AA90/12/60+$AP90*$AA90/12/60)</f>
        <v>0</v>
      </c>
      <c r="CK90" s="223">
        <f>+IF(COUNTA(BJ90)=0,0,52*$AF90*$AA90/12/60+13*$AK90*$AA74/12/60+$AP90*$AA90/12/60)</f>
        <v>0</v>
      </c>
      <c r="CL90" s="223">
        <f>SUM(CH90:CK90)</f>
        <v>0</v>
      </c>
      <c r="CM90" s="224">
        <f>12*CL90</f>
        <v>0</v>
      </c>
      <c r="CN90" s="224">
        <f>+((AA90*52*AF90)+(AA90*13*AK90)+(AA90*AP90))/60</f>
        <v>0</v>
      </c>
    </row>
    <row r="91" spans="1:92" ht="3" customHeight="1" x14ac:dyDescent="0.3">
      <c r="A91" s="45"/>
      <c r="B91" s="36"/>
      <c r="C91" s="37"/>
      <c r="D91" s="237"/>
      <c r="E91" s="237"/>
      <c r="F91" s="237"/>
      <c r="G91" s="237"/>
      <c r="H91" s="237"/>
      <c r="I91" s="237"/>
      <c r="J91" s="237"/>
      <c r="K91" s="237"/>
      <c r="L91" s="237"/>
      <c r="M91" s="237"/>
      <c r="N91" s="237"/>
      <c r="O91" s="237"/>
      <c r="P91" s="237"/>
      <c r="Q91" s="237"/>
      <c r="R91" s="237"/>
      <c r="S91" s="237"/>
      <c r="T91" s="237"/>
      <c r="U91" s="237"/>
      <c r="V91" s="237"/>
      <c r="W91" s="237"/>
      <c r="X91" s="238"/>
      <c r="Y91" s="231"/>
      <c r="Z91" s="232"/>
      <c r="AA91" s="239"/>
      <c r="AB91" s="235"/>
      <c r="AC91" s="240"/>
      <c r="AD91" s="235"/>
      <c r="AE91" s="235"/>
      <c r="AF91" s="235"/>
      <c r="AG91" s="235"/>
      <c r="AH91" s="235"/>
      <c r="AI91" s="235"/>
      <c r="AJ91" s="235"/>
      <c r="AK91" s="149"/>
      <c r="AL91" s="235"/>
      <c r="AM91" s="235"/>
      <c r="AN91" s="235"/>
      <c r="AO91" s="235"/>
      <c r="AP91" s="235"/>
      <c r="AQ91" s="235"/>
      <c r="AR91" s="240"/>
      <c r="AS91" s="241"/>
      <c r="AT91" s="235"/>
      <c r="AU91" s="235"/>
      <c r="AV91" s="235"/>
      <c r="AW91" s="235"/>
      <c r="AX91" s="235"/>
      <c r="AY91" s="235"/>
      <c r="AZ91" s="235"/>
      <c r="BA91" s="235"/>
      <c r="BB91" s="235"/>
      <c r="BC91" s="235"/>
      <c r="BD91" s="235"/>
      <c r="BE91" s="235"/>
      <c r="BF91" s="235"/>
      <c r="BG91" s="235"/>
      <c r="BH91" s="235"/>
      <c r="BI91" s="235"/>
      <c r="BJ91" s="235"/>
      <c r="BK91" s="232"/>
      <c r="BL91" s="17"/>
    </row>
    <row r="92" spans="1:92" ht="3" customHeight="1" x14ac:dyDescent="0.3">
      <c r="A92" s="45"/>
      <c r="B92" s="36"/>
      <c r="C92" s="37"/>
      <c r="D92" s="237"/>
      <c r="E92" s="237"/>
      <c r="F92" s="237"/>
      <c r="G92" s="237"/>
      <c r="H92" s="237"/>
      <c r="I92" s="237"/>
      <c r="J92" s="237"/>
      <c r="K92" s="237"/>
      <c r="L92" s="237"/>
      <c r="M92" s="237"/>
      <c r="N92" s="237"/>
      <c r="O92" s="237"/>
      <c r="P92" s="237"/>
      <c r="Q92" s="237"/>
      <c r="R92" s="237"/>
      <c r="S92" s="237"/>
      <c r="T92" s="237"/>
      <c r="U92" s="237"/>
      <c r="V92" s="237"/>
      <c r="W92" s="237"/>
      <c r="X92" s="238"/>
      <c r="Y92" s="231"/>
      <c r="Z92" s="232"/>
      <c r="AA92" s="239"/>
      <c r="AB92" s="235"/>
      <c r="AC92" s="240"/>
      <c r="AD92" s="235"/>
      <c r="AE92" s="235"/>
      <c r="AF92" s="235"/>
      <c r="AG92" s="235"/>
      <c r="AH92" s="235"/>
      <c r="AI92" s="235"/>
      <c r="AJ92" s="235"/>
      <c r="AK92" s="149"/>
      <c r="AL92" s="235"/>
      <c r="AM92" s="235"/>
      <c r="AN92" s="235"/>
      <c r="AO92" s="235"/>
      <c r="AP92" s="235"/>
      <c r="AQ92" s="235"/>
      <c r="AR92" s="240"/>
      <c r="AS92" s="241"/>
      <c r="AT92" s="235"/>
      <c r="AU92" s="235"/>
      <c r="AV92" s="235"/>
      <c r="AW92" s="235"/>
      <c r="AX92" s="235"/>
      <c r="AY92" s="235"/>
      <c r="AZ92" s="235"/>
      <c r="BA92" s="235"/>
      <c r="BB92" s="235"/>
      <c r="BC92" s="235"/>
      <c r="BD92" s="235"/>
      <c r="BE92" s="235"/>
      <c r="BF92" s="235"/>
      <c r="BG92" s="235"/>
      <c r="BH92" s="235"/>
      <c r="BI92" s="235"/>
      <c r="BJ92" s="235"/>
      <c r="BK92" s="232"/>
      <c r="BL92" s="17"/>
    </row>
    <row r="93" spans="1:92" ht="14.1" customHeight="1" x14ac:dyDescent="0.3">
      <c r="A93" s="45"/>
      <c r="B93" s="36"/>
      <c r="C93" s="37"/>
      <c r="D93" s="486"/>
      <c r="E93" s="487"/>
      <c r="F93" s="487"/>
      <c r="G93" s="487"/>
      <c r="H93" s="487"/>
      <c r="I93" s="487"/>
      <c r="J93" s="487"/>
      <c r="K93" s="487"/>
      <c r="L93" s="487"/>
      <c r="M93" s="487"/>
      <c r="N93" s="487"/>
      <c r="O93" s="487"/>
      <c r="P93" s="487"/>
      <c r="Q93" s="487"/>
      <c r="R93" s="487"/>
      <c r="S93" s="487"/>
      <c r="T93" s="487"/>
      <c r="U93" s="487"/>
      <c r="V93" s="488"/>
      <c r="W93" s="229"/>
      <c r="X93" s="230"/>
      <c r="Y93" s="231"/>
      <c r="Z93" s="232"/>
      <c r="AA93" s="233"/>
      <c r="AB93" s="232"/>
      <c r="AC93" s="234"/>
      <c r="AD93" s="235"/>
      <c r="AE93" s="235"/>
      <c r="AF93" s="236"/>
      <c r="AG93" s="235"/>
      <c r="AH93" s="235"/>
      <c r="AI93" s="235"/>
      <c r="AJ93" s="235"/>
      <c r="AK93" s="236"/>
      <c r="AL93" s="232"/>
      <c r="AM93" s="232"/>
      <c r="AN93" s="232"/>
      <c r="AO93" s="232"/>
      <c r="AP93" s="236"/>
      <c r="AQ93" s="232"/>
      <c r="AR93" s="234"/>
      <c r="AS93" s="231"/>
      <c r="AT93" s="232"/>
      <c r="AU93" s="236"/>
      <c r="AV93" s="235"/>
      <c r="AW93" s="235"/>
      <c r="AX93" s="235"/>
      <c r="AY93" s="235"/>
      <c r="AZ93" s="236"/>
      <c r="BA93" s="235"/>
      <c r="BB93" s="235"/>
      <c r="BC93" s="235"/>
      <c r="BD93" s="235"/>
      <c r="BE93" s="236"/>
      <c r="BF93" s="235"/>
      <c r="BG93" s="235"/>
      <c r="BH93" s="235"/>
      <c r="BI93" s="235"/>
      <c r="BJ93" s="236"/>
      <c r="BK93" s="232"/>
      <c r="BL93" s="19"/>
      <c r="BM93" s="187" t="str">
        <f>+IF(COUNTA(AF93:AP93)&gt;1,"Fout, vul maximaal in één kolom een frequentie in",IF(COUNTA(AU93:BJ93)&gt;1,"Fout, vul maximaal één uitvoerende per regel in",""))</f>
        <v/>
      </c>
      <c r="BP93" s="187"/>
      <c r="BQ93" s="187"/>
      <c r="BR93" s="187"/>
      <c r="BS93" s="187"/>
      <c r="BT93" s="187"/>
      <c r="BU93" s="187"/>
      <c r="BV93" s="187"/>
      <c r="BW93" s="187"/>
      <c r="BX93" s="187" t="str">
        <f>+IF(AND(COUNTA(D90)=1,COUNTA(AA90:BJ90)&lt;3,COUNTA(D93)=1),"Vul eerst de voorgaande regel volledig in","")</f>
        <v/>
      </c>
      <c r="CF93" s="243">
        <f>+IF(COUNTA(D93:BJ93)=4,1,0)</f>
        <v>0</v>
      </c>
      <c r="CG93" s="243"/>
      <c r="CH93" s="223">
        <f>+IF(COUNTA(AU93)=0,0,52*$AF93*$AA93/12/60+13*$AK93*$AA93/12/60+$AP93*$AA93/12/60)</f>
        <v>0</v>
      </c>
      <c r="CI93" s="223">
        <f>+IF(COUNTA(AZ93)=0,0,52*$AF93*$AA93/12/60+13*$AK93*$AA93/12/60+$AP93*$AA93/12/60)</f>
        <v>0</v>
      </c>
      <c r="CJ93" s="223">
        <f>+IF(COUNTA(BE93)=0,0,52*$AF93*$AA93/12/60+13*$AK93*$AA93/12/60+$AP93*$AA93/12/60)</f>
        <v>0</v>
      </c>
      <c r="CK93" s="223">
        <f>+IF(COUNTA(BJ93)=0,0,52*$AF93*$AA93/12/60+13*$AK93*$AA77/12/60+$AP93*$AA93/12/60)</f>
        <v>0</v>
      </c>
      <c r="CL93" s="223">
        <f>SUM(CH93:CK93)</f>
        <v>0</v>
      </c>
      <c r="CM93" s="224">
        <f>12*CL93</f>
        <v>0</v>
      </c>
      <c r="CN93" s="224">
        <f>+((AA93*52*AF93)+(AA93*13*AK93)+(AA93*AP93))/60</f>
        <v>0</v>
      </c>
    </row>
    <row r="94" spans="1:92" ht="3" customHeight="1" x14ac:dyDescent="0.3">
      <c r="A94" s="45"/>
      <c r="B94" s="36"/>
      <c r="C94" s="37"/>
      <c r="D94" s="237"/>
      <c r="E94" s="237"/>
      <c r="F94" s="237"/>
      <c r="G94" s="237"/>
      <c r="H94" s="237"/>
      <c r="I94" s="237"/>
      <c r="J94" s="237"/>
      <c r="K94" s="237"/>
      <c r="L94" s="237"/>
      <c r="M94" s="237"/>
      <c r="N94" s="237"/>
      <c r="O94" s="237"/>
      <c r="P94" s="237"/>
      <c r="Q94" s="237"/>
      <c r="R94" s="237"/>
      <c r="S94" s="237"/>
      <c r="T94" s="237"/>
      <c r="U94" s="237"/>
      <c r="V94" s="237"/>
      <c r="W94" s="237"/>
      <c r="X94" s="238"/>
      <c r="Y94" s="231"/>
      <c r="Z94" s="232"/>
      <c r="AA94" s="239"/>
      <c r="AB94" s="235"/>
      <c r="AC94" s="240"/>
      <c r="AD94" s="235"/>
      <c r="AE94" s="235"/>
      <c r="AF94" s="235"/>
      <c r="AG94" s="235"/>
      <c r="AH94" s="235"/>
      <c r="AI94" s="235"/>
      <c r="AJ94" s="235"/>
      <c r="AK94" s="149"/>
      <c r="AL94" s="235"/>
      <c r="AM94" s="235"/>
      <c r="AN94" s="235"/>
      <c r="AO94" s="235"/>
      <c r="AP94" s="235"/>
      <c r="AQ94" s="235"/>
      <c r="AR94" s="240"/>
      <c r="AS94" s="241"/>
      <c r="AT94" s="235"/>
      <c r="AU94" s="235"/>
      <c r="AV94" s="235"/>
      <c r="AW94" s="235"/>
      <c r="AX94" s="235"/>
      <c r="AY94" s="235"/>
      <c r="AZ94" s="235"/>
      <c r="BA94" s="235"/>
      <c r="BB94" s="235"/>
      <c r="BC94" s="235"/>
      <c r="BD94" s="235"/>
      <c r="BE94" s="235"/>
      <c r="BF94" s="235"/>
      <c r="BG94" s="235"/>
      <c r="BH94" s="235"/>
      <c r="BI94" s="235"/>
      <c r="BJ94" s="235"/>
      <c r="BK94" s="232"/>
      <c r="BL94" s="17"/>
    </row>
    <row r="95" spans="1:92" ht="3" customHeight="1" x14ac:dyDescent="0.3">
      <c r="A95" s="45"/>
      <c r="B95" s="36"/>
      <c r="C95" s="37"/>
      <c r="D95" s="237"/>
      <c r="E95" s="237"/>
      <c r="F95" s="237"/>
      <c r="G95" s="237"/>
      <c r="H95" s="237"/>
      <c r="I95" s="237"/>
      <c r="J95" s="237"/>
      <c r="K95" s="237"/>
      <c r="L95" s="237"/>
      <c r="M95" s="237"/>
      <c r="N95" s="237"/>
      <c r="O95" s="237"/>
      <c r="P95" s="237"/>
      <c r="Q95" s="237"/>
      <c r="R95" s="237"/>
      <c r="S95" s="237"/>
      <c r="T95" s="237"/>
      <c r="U95" s="237"/>
      <c r="V95" s="237"/>
      <c r="W95" s="237"/>
      <c r="X95" s="238"/>
      <c r="Y95" s="231"/>
      <c r="Z95" s="232"/>
      <c r="AA95" s="239"/>
      <c r="AB95" s="235"/>
      <c r="AC95" s="240"/>
      <c r="AD95" s="235"/>
      <c r="AE95" s="235"/>
      <c r="AF95" s="235"/>
      <c r="AG95" s="235"/>
      <c r="AH95" s="235"/>
      <c r="AI95" s="235"/>
      <c r="AJ95" s="235"/>
      <c r="AK95" s="149"/>
      <c r="AL95" s="235"/>
      <c r="AM95" s="235"/>
      <c r="AN95" s="235"/>
      <c r="AO95" s="235"/>
      <c r="AP95" s="235"/>
      <c r="AQ95" s="235"/>
      <c r="AR95" s="240"/>
      <c r="AS95" s="241"/>
      <c r="AT95" s="235"/>
      <c r="AU95" s="235"/>
      <c r="AV95" s="235"/>
      <c r="AW95" s="235"/>
      <c r="AX95" s="235"/>
      <c r="AY95" s="235"/>
      <c r="AZ95" s="235"/>
      <c r="BA95" s="235"/>
      <c r="BB95" s="235"/>
      <c r="BC95" s="235"/>
      <c r="BD95" s="235"/>
      <c r="BE95" s="235"/>
      <c r="BF95" s="235"/>
      <c r="BG95" s="235"/>
      <c r="BH95" s="235"/>
      <c r="BI95" s="235"/>
      <c r="BJ95" s="235"/>
      <c r="BK95" s="232"/>
      <c r="BL95" s="17"/>
    </row>
    <row r="96" spans="1:92" ht="14.1" customHeight="1" x14ac:dyDescent="0.3">
      <c r="A96" s="45"/>
      <c r="B96" s="36"/>
      <c r="C96" s="37"/>
      <c r="D96" s="486"/>
      <c r="E96" s="487"/>
      <c r="F96" s="487"/>
      <c r="G96" s="487"/>
      <c r="H96" s="487"/>
      <c r="I96" s="487"/>
      <c r="J96" s="487"/>
      <c r="K96" s="487"/>
      <c r="L96" s="487"/>
      <c r="M96" s="487"/>
      <c r="N96" s="487"/>
      <c r="O96" s="487"/>
      <c r="P96" s="487"/>
      <c r="Q96" s="487"/>
      <c r="R96" s="487"/>
      <c r="S96" s="487"/>
      <c r="T96" s="487"/>
      <c r="U96" s="487"/>
      <c r="V96" s="488"/>
      <c r="W96" s="229"/>
      <c r="X96" s="230"/>
      <c r="Y96" s="231"/>
      <c r="Z96" s="232"/>
      <c r="AA96" s="233"/>
      <c r="AB96" s="232"/>
      <c r="AC96" s="234"/>
      <c r="AD96" s="235"/>
      <c r="AE96" s="235"/>
      <c r="AF96" s="236"/>
      <c r="AG96" s="235"/>
      <c r="AH96" s="235"/>
      <c r="AI96" s="235"/>
      <c r="AJ96" s="235"/>
      <c r="AK96" s="236"/>
      <c r="AL96" s="232"/>
      <c r="AM96" s="232"/>
      <c r="AN96" s="232"/>
      <c r="AO96" s="232"/>
      <c r="AP96" s="236"/>
      <c r="AQ96" s="232"/>
      <c r="AR96" s="234"/>
      <c r="AS96" s="231"/>
      <c r="AT96" s="232"/>
      <c r="AU96" s="236"/>
      <c r="AV96" s="235"/>
      <c r="AW96" s="235"/>
      <c r="AX96" s="235"/>
      <c r="AY96" s="235"/>
      <c r="AZ96" s="236"/>
      <c r="BA96" s="235"/>
      <c r="BB96" s="235"/>
      <c r="BC96" s="235"/>
      <c r="BD96" s="235"/>
      <c r="BE96" s="236"/>
      <c r="BF96" s="235"/>
      <c r="BG96" s="235"/>
      <c r="BH96" s="235"/>
      <c r="BI96" s="235"/>
      <c r="BJ96" s="236"/>
      <c r="BK96" s="232"/>
      <c r="BL96" s="19"/>
      <c r="BM96" s="187" t="str">
        <f>+IF(COUNTA(AF96:AP96)&gt;1,"Fout, vul maximaal in één kolom een frequentie in",IF(COUNTA(AU96:BJ96)&gt;1,"Fout, vul maximaal één uitvoerende per regel in",""))</f>
        <v/>
      </c>
      <c r="BP96" s="187"/>
      <c r="BQ96" s="187"/>
      <c r="BR96" s="187"/>
      <c r="BS96" s="187"/>
      <c r="BT96" s="187"/>
      <c r="BU96" s="187"/>
      <c r="BV96" s="187"/>
      <c r="BW96" s="187"/>
      <c r="BX96" s="187" t="str">
        <f>+IF(AND(COUNTA(D93)=1,COUNTA(AA93:BJ93)&lt;3,COUNTA(D96)=1),"Vul eerst de voorgaande regel volledig in","")</f>
        <v/>
      </c>
      <c r="CF96" s="243">
        <f>+IF(COUNTA(D96:BJ96)=4,1,0)</f>
        <v>0</v>
      </c>
      <c r="CG96" s="243"/>
      <c r="CH96" s="223">
        <f>+IF(COUNTA(AU96)=0,0,52*$AF96*$AA96/12/60+13*$AK96*$AA96/12/60+$AP96*$AA96/12/60)</f>
        <v>0</v>
      </c>
      <c r="CI96" s="223">
        <f>+IF(COUNTA(AZ96)=0,0,52*$AF96*$AA96/12/60+13*$AK96*$AA96/12/60+$AP96*$AA96/12/60)</f>
        <v>0</v>
      </c>
      <c r="CJ96" s="223">
        <f>+IF(COUNTA(BE96)=0,0,52*$AF96*$AA96/12/60+13*$AK96*$AA96/12/60+$AP96*$AA96/12/60)</f>
        <v>0</v>
      </c>
      <c r="CK96" s="223">
        <f>+IF(COUNTA(BJ96)=0,0,52*$AF96*$AA96/12/60+13*$AK96*$AA80/12/60+$AP96*$AA96/12/60)</f>
        <v>0</v>
      </c>
      <c r="CL96" s="223">
        <f>SUM(CH96:CK96)</f>
        <v>0</v>
      </c>
      <c r="CM96" s="224">
        <f>12*CL96</f>
        <v>0</v>
      </c>
      <c r="CN96" s="224">
        <f>+((AA96*52*AF96)+(AA96*13*AK96)+(AA96*AP96))/60</f>
        <v>0</v>
      </c>
    </row>
    <row r="97" spans="1:92" ht="3" customHeight="1" x14ac:dyDescent="0.3">
      <c r="A97" s="45"/>
      <c r="B97" s="36"/>
      <c r="C97" s="37"/>
      <c r="D97" s="237"/>
      <c r="E97" s="237"/>
      <c r="F97" s="237"/>
      <c r="G97" s="237"/>
      <c r="H97" s="237"/>
      <c r="I97" s="237"/>
      <c r="J97" s="237"/>
      <c r="K97" s="237"/>
      <c r="L97" s="237"/>
      <c r="M97" s="237"/>
      <c r="N97" s="237"/>
      <c r="O97" s="237"/>
      <c r="P97" s="237"/>
      <c r="Q97" s="237"/>
      <c r="R97" s="237"/>
      <c r="S97" s="237"/>
      <c r="T97" s="237"/>
      <c r="U97" s="237"/>
      <c r="V97" s="237"/>
      <c r="W97" s="237"/>
      <c r="X97" s="238"/>
      <c r="Y97" s="231"/>
      <c r="Z97" s="232"/>
      <c r="AA97" s="239"/>
      <c r="AB97" s="235"/>
      <c r="AC97" s="240"/>
      <c r="AD97" s="235"/>
      <c r="AE97" s="235"/>
      <c r="AF97" s="235"/>
      <c r="AG97" s="235"/>
      <c r="AH97" s="235"/>
      <c r="AI97" s="235"/>
      <c r="AJ97" s="235"/>
      <c r="AK97" s="149"/>
      <c r="AL97" s="235"/>
      <c r="AM97" s="235"/>
      <c r="AN97" s="235"/>
      <c r="AO97" s="235"/>
      <c r="AP97" s="235"/>
      <c r="AQ97" s="235"/>
      <c r="AR97" s="240"/>
      <c r="AS97" s="241"/>
      <c r="AT97" s="235"/>
      <c r="AU97" s="235"/>
      <c r="AV97" s="235"/>
      <c r="AW97" s="235"/>
      <c r="AX97" s="235"/>
      <c r="AY97" s="235"/>
      <c r="AZ97" s="235"/>
      <c r="BA97" s="235"/>
      <c r="BB97" s="235"/>
      <c r="BC97" s="235"/>
      <c r="BD97" s="235"/>
      <c r="BE97" s="235"/>
      <c r="BF97" s="235"/>
      <c r="BG97" s="235"/>
      <c r="BH97" s="235"/>
      <c r="BI97" s="235"/>
      <c r="BJ97" s="235"/>
      <c r="BK97" s="232"/>
      <c r="BL97" s="17"/>
    </row>
    <row r="98" spans="1:92" ht="3" customHeight="1" x14ac:dyDescent="0.3">
      <c r="A98" s="45"/>
      <c r="B98" s="36"/>
      <c r="C98" s="37"/>
      <c r="D98" s="237"/>
      <c r="E98" s="237"/>
      <c r="F98" s="237"/>
      <c r="G98" s="237"/>
      <c r="H98" s="237"/>
      <c r="I98" s="237"/>
      <c r="J98" s="237"/>
      <c r="K98" s="237"/>
      <c r="L98" s="237"/>
      <c r="M98" s="237"/>
      <c r="N98" s="237"/>
      <c r="O98" s="237"/>
      <c r="P98" s="237"/>
      <c r="Q98" s="237"/>
      <c r="R98" s="237"/>
      <c r="S98" s="237"/>
      <c r="T98" s="237"/>
      <c r="U98" s="237"/>
      <c r="V98" s="237"/>
      <c r="W98" s="237"/>
      <c r="X98" s="238"/>
      <c r="Y98" s="231"/>
      <c r="Z98" s="232"/>
      <c r="AA98" s="239"/>
      <c r="AB98" s="235"/>
      <c r="AC98" s="240"/>
      <c r="AD98" s="235"/>
      <c r="AE98" s="235"/>
      <c r="AF98" s="235"/>
      <c r="AG98" s="235"/>
      <c r="AH98" s="235"/>
      <c r="AI98" s="235"/>
      <c r="AJ98" s="235"/>
      <c r="AK98" s="149"/>
      <c r="AL98" s="235"/>
      <c r="AM98" s="235"/>
      <c r="AN98" s="235"/>
      <c r="AO98" s="235"/>
      <c r="AP98" s="235"/>
      <c r="AQ98" s="235"/>
      <c r="AR98" s="240"/>
      <c r="AS98" s="241"/>
      <c r="AT98" s="235"/>
      <c r="AU98" s="235"/>
      <c r="AV98" s="235"/>
      <c r="AW98" s="235"/>
      <c r="AX98" s="235"/>
      <c r="AY98" s="235"/>
      <c r="AZ98" s="235"/>
      <c r="BA98" s="235"/>
      <c r="BB98" s="235"/>
      <c r="BC98" s="235"/>
      <c r="BD98" s="235"/>
      <c r="BE98" s="235"/>
      <c r="BF98" s="235"/>
      <c r="BG98" s="235"/>
      <c r="BH98" s="235"/>
      <c r="BI98" s="235"/>
      <c r="BJ98" s="235"/>
      <c r="BK98" s="232"/>
      <c r="BL98" s="17"/>
    </row>
    <row r="99" spans="1:92" ht="14.1" customHeight="1" x14ac:dyDescent="0.3">
      <c r="A99" s="45"/>
      <c r="B99" s="36"/>
      <c r="C99" s="37"/>
      <c r="D99" s="486"/>
      <c r="E99" s="487"/>
      <c r="F99" s="487"/>
      <c r="G99" s="487"/>
      <c r="H99" s="487"/>
      <c r="I99" s="487"/>
      <c r="J99" s="487"/>
      <c r="K99" s="487"/>
      <c r="L99" s="487"/>
      <c r="M99" s="487"/>
      <c r="N99" s="487"/>
      <c r="O99" s="487"/>
      <c r="P99" s="487"/>
      <c r="Q99" s="487"/>
      <c r="R99" s="487"/>
      <c r="S99" s="487"/>
      <c r="T99" s="487"/>
      <c r="U99" s="487"/>
      <c r="V99" s="488"/>
      <c r="W99" s="229"/>
      <c r="X99" s="230"/>
      <c r="Y99" s="231"/>
      <c r="Z99" s="232"/>
      <c r="AA99" s="233"/>
      <c r="AB99" s="232"/>
      <c r="AC99" s="234"/>
      <c r="AD99" s="235"/>
      <c r="AE99" s="235"/>
      <c r="AF99" s="236"/>
      <c r="AG99" s="235"/>
      <c r="AH99" s="235"/>
      <c r="AI99" s="235"/>
      <c r="AJ99" s="235"/>
      <c r="AK99" s="236"/>
      <c r="AL99" s="232"/>
      <c r="AM99" s="232"/>
      <c r="AN99" s="232"/>
      <c r="AO99" s="232"/>
      <c r="AP99" s="236"/>
      <c r="AQ99" s="232"/>
      <c r="AR99" s="234"/>
      <c r="AS99" s="231"/>
      <c r="AT99" s="232"/>
      <c r="AU99" s="236"/>
      <c r="AV99" s="235"/>
      <c r="AW99" s="235"/>
      <c r="AX99" s="235"/>
      <c r="AY99" s="235"/>
      <c r="AZ99" s="236"/>
      <c r="BA99" s="235"/>
      <c r="BB99" s="235"/>
      <c r="BC99" s="235"/>
      <c r="BD99" s="235"/>
      <c r="BE99" s="236"/>
      <c r="BF99" s="235"/>
      <c r="BG99" s="235"/>
      <c r="BH99" s="235"/>
      <c r="BI99" s="235"/>
      <c r="BJ99" s="236"/>
      <c r="BK99" s="232"/>
      <c r="BL99" s="19"/>
      <c r="BM99" s="187" t="str">
        <f>+IF(COUNTA(AF99:AP99)&gt;1,"Fout, vul maximaal in één kolom een frequentie in",IF(COUNTA(AU99:BJ99)&gt;1,"Fout, vul maximaal één uitvoerende per regel in",""))</f>
        <v/>
      </c>
      <c r="BP99" s="187"/>
      <c r="BQ99" s="187"/>
      <c r="BR99" s="187"/>
      <c r="BS99" s="187"/>
      <c r="BT99" s="187"/>
      <c r="BU99" s="187"/>
      <c r="BV99" s="187"/>
      <c r="BW99" s="187"/>
      <c r="BX99" s="187" t="str">
        <f>+IF(AND(COUNTA(D96)=1,COUNTA(AA96:BJ96)&lt;3,COUNTA(D99)=1),"Vul eerst de voorgaande regel volledig in","")</f>
        <v/>
      </c>
      <c r="CF99" s="243">
        <f>+IF(COUNTA(D99:BJ99)=4,1,0)</f>
        <v>0</v>
      </c>
      <c r="CG99" s="243"/>
      <c r="CH99" s="223">
        <f>+IF(COUNTA(AU99)=0,0,52*$AF99*$AA99/12/60+13*$AK99*$AA99/12/60+$AP99*$AA99/12/60)</f>
        <v>0</v>
      </c>
      <c r="CI99" s="223">
        <f>+IF(COUNTA(AZ99)=0,0,52*$AF99*$AA99/12/60+13*$AK99*$AA99/12/60+$AP99*$AA99/12/60)</f>
        <v>0</v>
      </c>
      <c r="CJ99" s="223">
        <f>+IF(COUNTA(BE99)=0,0,52*$AF99*$AA99/12/60+13*$AK99*$AA99/12/60+$AP99*$AA99/12/60)</f>
        <v>0</v>
      </c>
      <c r="CK99" s="223">
        <f>+IF(COUNTA(BJ99)=0,0,52*$AF99*$AA99/12/60+13*$AK99*$AA83/12/60+$AP99*$AA99/12/60)</f>
        <v>0</v>
      </c>
      <c r="CL99" s="223">
        <f>SUM(CH99:CK99)</f>
        <v>0</v>
      </c>
      <c r="CM99" s="224">
        <f>12*CL99</f>
        <v>0</v>
      </c>
      <c r="CN99" s="224">
        <f>+((AA99*52*AF99)+(AA99*13*AK99)+(AA99*AP99))/60</f>
        <v>0</v>
      </c>
    </row>
    <row r="100" spans="1:92" ht="3" customHeight="1" x14ac:dyDescent="0.3">
      <c r="A100" s="45"/>
      <c r="B100" s="36"/>
      <c r="C100" s="37"/>
      <c r="D100" s="237"/>
      <c r="E100" s="237"/>
      <c r="F100" s="237"/>
      <c r="G100" s="237"/>
      <c r="H100" s="237"/>
      <c r="I100" s="237"/>
      <c r="J100" s="237"/>
      <c r="K100" s="237"/>
      <c r="L100" s="237"/>
      <c r="M100" s="237"/>
      <c r="N100" s="237"/>
      <c r="O100" s="237"/>
      <c r="P100" s="237"/>
      <c r="Q100" s="237"/>
      <c r="R100" s="237"/>
      <c r="S100" s="237"/>
      <c r="T100" s="237"/>
      <c r="U100" s="237"/>
      <c r="V100" s="237"/>
      <c r="W100" s="237"/>
      <c r="X100" s="238"/>
      <c r="Y100" s="231"/>
      <c r="Z100" s="232"/>
      <c r="AA100" s="239"/>
      <c r="AB100" s="235"/>
      <c r="AC100" s="240"/>
      <c r="AD100" s="235"/>
      <c r="AE100" s="235"/>
      <c r="AF100" s="235"/>
      <c r="AG100" s="235"/>
      <c r="AH100" s="235"/>
      <c r="AI100" s="235"/>
      <c r="AJ100" s="235"/>
      <c r="AK100" s="149"/>
      <c r="AL100" s="235"/>
      <c r="AM100" s="235"/>
      <c r="AN100" s="235"/>
      <c r="AO100" s="235"/>
      <c r="AP100" s="235"/>
      <c r="AQ100" s="235"/>
      <c r="AR100" s="240"/>
      <c r="AS100" s="241"/>
      <c r="AT100" s="235"/>
      <c r="AU100" s="235"/>
      <c r="AV100" s="235"/>
      <c r="AW100" s="235"/>
      <c r="AX100" s="235"/>
      <c r="AY100" s="235"/>
      <c r="AZ100" s="235"/>
      <c r="BA100" s="235"/>
      <c r="BB100" s="235"/>
      <c r="BC100" s="235"/>
      <c r="BD100" s="235"/>
      <c r="BE100" s="235"/>
      <c r="BF100" s="235"/>
      <c r="BG100" s="235"/>
      <c r="BH100" s="235"/>
      <c r="BI100" s="235"/>
      <c r="BJ100" s="235"/>
      <c r="BK100" s="232"/>
      <c r="BL100" s="17"/>
    </row>
    <row r="101" spans="1:92" ht="3" customHeight="1" x14ac:dyDescent="0.3">
      <c r="A101" s="45"/>
      <c r="B101" s="36"/>
      <c r="C101" s="37"/>
      <c r="D101" s="237"/>
      <c r="E101" s="237"/>
      <c r="F101" s="237"/>
      <c r="G101" s="237"/>
      <c r="H101" s="237"/>
      <c r="I101" s="237"/>
      <c r="J101" s="237"/>
      <c r="K101" s="237"/>
      <c r="L101" s="237"/>
      <c r="M101" s="237"/>
      <c r="N101" s="237"/>
      <c r="O101" s="237"/>
      <c r="P101" s="237"/>
      <c r="Q101" s="237"/>
      <c r="R101" s="237"/>
      <c r="S101" s="237"/>
      <c r="T101" s="237"/>
      <c r="U101" s="237"/>
      <c r="V101" s="237"/>
      <c r="W101" s="237"/>
      <c r="X101" s="238"/>
      <c r="Y101" s="231"/>
      <c r="Z101" s="232"/>
      <c r="AA101" s="239"/>
      <c r="AB101" s="235"/>
      <c r="AC101" s="240"/>
      <c r="AD101" s="235"/>
      <c r="AE101" s="235"/>
      <c r="AF101" s="235"/>
      <c r="AG101" s="235"/>
      <c r="AH101" s="235"/>
      <c r="AI101" s="235"/>
      <c r="AJ101" s="235"/>
      <c r="AK101" s="149"/>
      <c r="AL101" s="235"/>
      <c r="AM101" s="235"/>
      <c r="AN101" s="235"/>
      <c r="AO101" s="235"/>
      <c r="AP101" s="235"/>
      <c r="AQ101" s="235"/>
      <c r="AR101" s="240"/>
      <c r="AS101" s="241"/>
      <c r="AT101" s="235"/>
      <c r="AU101" s="235"/>
      <c r="AV101" s="235"/>
      <c r="AW101" s="235"/>
      <c r="AX101" s="235"/>
      <c r="AY101" s="235"/>
      <c r="AZ101" s="235"/>
      <c r="BA101" s="235"/>
      <c r="BB101" s="235"/>
      <c r="BC101" s="235"/>
      <c r="BD101" s="235"/>
      <c r="BE101" s="235"/>
      <c r="BF101" s="235"/>
      <c r="BG101" s="235"/>
      <c r="BH101" s="235"/>
      <c r="BI101" s="235"/>
      <c r="BJ101" s="235"/>
      <c r="BK101" s="232"/>
      <c r="BL101" s="17"/>
    </row>
    <row r="102" spans="1:92" ht="14.1" customHeight="1" x14ac:dyDescent="0.3">
      <c r="A102" s="45"/>
      <c r="B102" s="36"/>
      <c r="C102" s="37"/>
      <c r="D102" s="486"/>
      <c r="E102" s="487"/>
      <c r="F102" s="487"/>
      <c r="G102" s="487"/>
      <c r="H102" s="487"/>
      <c r="I102" s="487"/>
      <c r="J102" s="487"/>
      <c r="K102" s="487"/>
      <c r="L102" s="487"/>
      <c r="M102" s="487"/>
      <c r="N102" s="487"/>
      <c r="O102" s="487"/>
      <c r="P102" s="487"/>
      <c r="Q102" s="487"/>
      <c r="R102" s="487"/>
      <c r="S102" s="487"/>
      <c r="T102" s="487"/>
      <c r="U102" s="487"/>
      <c r="V102" s="488"/>
      <c r="W102" s="229"/>
      <c r="X102" s="230"/>
      <c r="Y102" s="231"/>
      <c r="Z102" s="232"/>
      <c r="AA102" s="233"/>
      <c r="AB102" s="232"/>
      <c r="AC102" s="234"/>
      <c r="AD102" s="235"/>
      <c r="AE102" s="235"/>
      <c r="AF102" s="236"/>
      <c r="AG102" s="235"/>
      <c r="AH102" s="235"/>
      <c r="AI102" s="235"/>
      <c r="AJ102" s="235"/>
      <c r="AK102" s="236"/>
      <c r="AL102" s="232"/>
      <c r="AM102" s="232"/>
      <c r="AN102" s="232"/>
      <c r="AO102" s="232"/>
      <c r="AP102" s="236"/>
      <c r="AQ102" s="232"/>
      <c r="AR102" s="234"/>
      <c r="AS102" s="231"/>
      <c r="AT102" s="232"/>
      <c r="AU102" s="236"/>
      <c r="AV102" s="235"/>
      <c r="AW102" s="235"/>
      <c r="AX102" s="235"/>
      <c r="AY102" s="235"/>
      <c r="AZ102" s="236"/>
      <c r="BA102" s="235"/>
      <c r="BB102" s="235"/>
      <c r="BC102" s="235"/>
      <c r="BD102" s="235"/>
      <c r="BE102" s="236"/>
      <c r="BF102" s="235"/>
      <c r="BG102" s="235"/>
      <c r="BH102" s="235"/>
      <c r="BI102" s="235"/>
      <c r="BJ102" s="236"/>
      <c r="BK102" s="232"/>
      <c r="BL102" s="19"/>
      <c r="BM102" s="187" t="str">
        <f>+IF(COUNTA(AF102:AP102)&gt;1,"Fout, vul maximaal in één kolom een frequentie in",IF(COUNTA(AU102:BJ102)&gt;1,"Fout, vul maximaal één uitvoerende per regel in",""))</f>
        <v/>
      </c>
      <c r="BP102" s="187"/>
      <c r="BQ102" s="187"/>
      <c r="BR102" s="187"/>
      <c r="BS102" s="187"/>
      <c r="BT102" s="187"/>
      <c r="BU102" s="187"/>
      <c r="BV102" s="187"/>
      <c r="BW102" s="187"/>
      <c r="BX102" s="187" t="str">
        <f>+IF(AND(COUNTA(D99)=1,COUNTA(AA99:BJ99)&lt;3,COUNTA(D102)=1),"Vul eerst de voorgaande regel volledig in","")</f>
        <v/>
      </c>
      <c r="CF102" s="243">
        <f>+IF(COUNTA(D102:BJ102)=4,1,0)</f>
        <v>0</v>
      </c>
      <c r="CG102" s="243"/>
      <c r="CH102" s="223">
        <f>+IF(COUNTA(AU102)=0,0,52*$AF102*$AA102/12/60+13*$AK102*$AA102/12/60+$AP102*$AA102/12/60)</f>
        <v>0</v>
      </c>
      <c r="CI102" s="223">
        <f>+IF(COUNTA(AZ102)=0,0,52*$AF102*$AA102/12/60+13*$AK102*$AA102/12/60+$AP102*$AA102/12/60)</f>
        <v>0</v>
      </c>
      <c r="CJ102" s="223">
        <f>+IF(COUNTA(BE102)=0,0,52*$AF102*$AA102/12/60+13*$AK102*$AA102/12/60+$AP102*$AA102/12/60)</f>
        <v>0</v>
      </c>
      <c r="CK102" s="223">
        <f>+IF(COUNTA(BJ102)=0,0,52*$AF102*$AA102/12/60+13*$AK102*$AA86/12/60+$AP102*$AA102/12/60)</f>
        <v>0</v>
      </c>
      <c r="CL102" s="223">
        <f>SUM(CH102:CK102)</f>
        <v>0</v>
      </c>
      <c r="CM102" s="224">
        <f>12*CL102</f>
        <v>0</v>
      </c>
      <c r="CN102" s="224">
        <f>+((AA102*52*AF102)+(AA102*13*AK102)+(AA102*AP102))/60</f>
        <v>0</v>
      </c>
    </row>
    <row r="103" spans="1:92" ht="3" customHeight="1" x14ac:dyDescent="0.3">
      <c r="A103" s="45"/>
      <c r="B103" s="36"/>
      <c r="C103" s="37"/>
      <c r="D103" s="237"/>
      <c r="E103" s="237"/>
      <c r="F103" s="237"/>
      <c r="G103" s="237"/>
      <c r="H103" s="237"/>
      <c r="I103" s="237"/>
      <c r="J103" s="237"/>
      <c r="K103" s="237"/>
      <c r="L103" s="237"/>
      <c r="M103" s="237"/>
      <c r="N103" s="237"/>
      <c r="O103" s="237"/>
      <c r="P103" s="237"/>
      <c r="Q103" s="237"/>
      <c r="R103" s="237"/>
      <c r="S103" s="237"/>
      <c r="T103" s="237"/>
      <c r="U103" s="237"/>
      <c r="V103" s="237"/>
      <c r="W103" s="237"/>
      <c r="X103" s="238"/>
      <c r="Y103" s="231"/>
      <c r="Z103" s="232"/>
      <c r="AA103" s="239"/>
      <c r="AB103" s="235"/>
      <c r="AC103" s="240"/>
      <c r="AD103" s="235"/>
      <c r="AE103" s="235"/>
      <c r="AF103" s="235"/>
      <c r="AG103" s="235"/>
      <c r="AH103" s="235"/>
      <c r="AI103" s="235"/>
      <c r="AJ103" s="235"/>
      <c r="AK103" s="149"/>
      <c r="AL103" s="235"/>
      <c r="AM103" s="235"/>
      <c r="AN103" s="235"/>
      <c r="AO103" s="235"/>
      <c r="AP103" s="235"/>
      <c r="AQ103" s="235"/>
      <c r="AR103" s="240"/>
      <c r="AS103" s="241"/>
      <c r="AT103" s="235"/>
      <c r="AU103" s="235"/>
      <c r="AV103" s="235"/>
      <c r="AW103" s="235"/>
      <c r="AX103" s="235"/>
      <c r="AY103" s="235"/>
      <c r="AZ103" s="235"/>
      <c r="BA103" s="235"/>
      <c r="BB103" s="235"/>
      <c r="BC103" s="235"/>
      <c r="BD103" s="235"/>
      <c r="BE103" s="235"/>
      <c r="BF103" s="235"/>
      <c r="BG103" s="235"/>
      <c r="BH103" s="235"/>
      <c r="BI103" s="235"/>
      <c r="BJ103" s="235"/>
      <c r="BK103" s="232"/>
      <c r="BL103" s="17"/>
    </row>
    <row r="104" spans="1:92" ht="3" customHeight="1" x14ac:dyDescent="0.3">
      <c r="A104" s="45"/>
      <c r="B104" s="36"/>
      <c r="C104" s="37"/>
      <c r="D104" s="237"/>
      <c r="E104" s="237"/>
      <c r="F104" s="237"/>
      <c r="G104" s="237"/>
      <c r="H104" s="237"/>
      <c r="I104" s="237"/>
      <c r="J104" s="237"/>
      <c r="K104" s="237"/>
      <c r="L104" s="237"/>
      <c r="M104" s="237"/>
      <c r="N104" s="237"/>
      <c r="O104" s="237"/>
      <c r="P104" s="237"/>
      <c r="Q104" s="237"/>
      <c r="R104" s="237"/>
      <c r="S104" s="237"/>
      <c r="T104" s="237"/>
      <c r="U104" s="237"/>
      <c r="V104" s="237"/>
      <c r="W104" s="237"/>
      <c r="X104" s="238"/>
      <c r="Y104" s="231"/>
      <c r="Z104" s="232"/>
      <c r="AA104" s="239"/>
      <c r="AB104" s="235"/>
      <c r="AC104" s="240"/>
      <c r="AD104" s="235"/>
      <c r="AE104" s="235"/>
      <c r="AF104" s="235"/>
      <c r="AG104" s="235"/>
      <c r="AH104" s="235"/>
      <c r="AI104" s="235"/>
      <c r="AJ104" s="235"/>
      <c r="AK104" s="149"/>
      <c r="AL104" s="235"/>
      <c r="AM104" s="235"/>
      <c r="AN104" s="235"/>
      <c r="AO104" s="235"/>
      <c r="AP104" s="235"/>
      <c r="AQ104" s="235"/>
      <c r="AR104" s="240"/>
      <c r="AS104" s="241"/>
      <c r="AT104" s="235"/>
      <c r="AU104" s="235"/>
      <c r="AV104" s="235"/>
      <c r="AW104" s="235"/>
      <c r="AX104" s="235"/>
      <c r="AY104" s="235"/>
      <c r="AZ104" s="235"/>
      <c r="BA104" s="235"/>
      <c r="BB104" s="235"/>
      <c r="BC104" s="235"/>
      <c r="BD104" s="235"/>
      <c r="BE104" s="235"/>
      <c r="BF104" s="235"/>
      <c r="BG104" s="235"/>
      <c r="BH104" s="235"/>
      <c r="BI104" s="235"/>
      <c r="BJ104" s="235"/>
      <c r="BK104" s="232"/>
      <c r="BL104" s="17"/>
    </row>
    <row r="105" spans="1:92" ht="14.1" customHeight="1" x14ac:dyDescent="0.3">
      <c r="A105" s="45"/>
      <c r="B105" s="36"/>
      <c r="C105" s="37"/>
      <c r="D105" s="486"/>
      <c r="E105" s="487"/>
      <c r="F105" s="487"/>
      <c r="G105" s="487"/>
      <c r="H105" s="487"/>
      <c r="I105" s="487"/>
      <c r="J105" s="487"/>
      <c r="K105" s="487"/>
      <c r="L105" s="487"/>
      <c r="M105" s="487"/>
      <c r="N105" s="487"/>
      <c r="O105" s="487"/>
      <c r="P105" s="487"/>
      <c r="Q105" s="487"/>
      <c r="R105" s="487"/>
      <c r="S105" s="487"/>
      <c r="T105" s="487"/>
      <c r="U105" s="487"/>
      <c r="V105" s="488"/>
      <c r="W105" s="229"/>
      <c r="X105" s="230"/>
      <c r="Y105" s="231"/>
      <c r="Z105" s="232"/>
      <c r="AA105" s="233"/>
      <c r="AB105" s="232"/>
      <c r="AC105" s="234"/>
      <c r="AD105" s="235"/>
      <c r="AE105" s="235"/>
      <c r="AF105" s="236"/>
      <c r="AG105" s="235"/>
      <c r="AH105" s="235"/>
      <c r="AI105" s="235"/>
      <c r="AJ105" s="235"/>
      <c r="AK105" s="236"/>
      <c r="AL105" s="232"/>
      <c r="AM105" s="232"/>
      <c r="AN105" s="232"/>
      <c r="AO105" s="232"/>
      <c r="AP105" s="236"/>
      <c r="AQ105" s="232"/>
      <c r="AR105" s="234"/>
      <c r="AS105" s="231"/>
      <c r="AT105" s="232"/>
      <c r="AU105" s="236"/>
      <c r="AV105" s="235"/>
      <c r="AW105" s="235"/>
      <c r="AX105" s="235"/>
      <c r="AY105" s="235"/>
      <c r="AZ105" s="236"/>
      <c r="BA105" s="235"/>
      <c r="BB105" s="235"/>
      <c r="BC105" s="235"/>
      <c r="BD105" s="235"/>
      <c r="BE105" s="236"/>
      <c r="BF105" s="235"/>
      <c r="BG105" s="235"/>
      <c r="BH105" s="235"/>
      <c r="BI105" s="235"/>
      <c r="BJ105" s="236"/>
      <c r="BK105" s="232"/>
      <c r="BL105" s="19"/>
      <c r="BM105" s="187" t="str">
        <f>+IF(COUNTA(AF105:AP105)&gt;1,"Fout, vul maximaal in één kolom een frequentie in",IF(COUNTA(AU105:BJ105)&gt;1,"Fout, vul maximaal één uitvoerende per regel in",""))</f>
        <v/>
      </c>
      <c r="BP105" s="187"/>
      <c r="BQ105" s="187"/>
      <c r="BR105" s="187"/>
      <c r="BS105" s="187"/>
      <c r="BT105" s="187"/>
      <c r="BU105" s="187"/>
      <c r="BV105" s="187"/>
      <c r="BW105" s="187"/>
      <c r="BX105" s="187" t="str">
        <f>+IF(AND(COUNTA(D102)=1,COUNTA(AA102:BJ102)&lt;3,COUNTA(D105)=1),"Vul eerst de voorgaande regel volledig in","")</f>
        <v/>
      </c>
      <c r="CF105" s="243">
        <f>+IF(COUNTA(D105:BJ105)=4,1,0)</f>
        <v>0</v>
      </c>
      <c r="CG105" s="243"/>
      <c r="CH105" s="223">
        <f>+IF(COUNTA(AU105)=0,0,52*$AF105*$AA105/12/60+13*$AK105*$AA105/12/60+$AP105*$AA105/12/60)</f>
        <v>0</v>
      </c>
      <c r="CI105" s="223">
        <f>+IF(COUNTA(AZ105)=0,0,52*$AF105*$AA105/12/60+13*$AK105*$AA105/12/60+$AP105*$AA105/12/60)</f>
        <v>0</v>
      </c>
      <c r="CJ105" s="223">
        <f>+IF(COUNTA(BE105)=0,0,52*$AF105*$AA105/12/60+13*$AK105*$AA105/12/60+$AP105*$AA105/12/60)</f>
        <v>0</v>
      </c>
      <c r="CK105" s="223">
        <f>+IF(COUNTA(BJ105)=0,0,52*$AF105*$AA105/12/60+13*$AK105*$AA89/12/60+$AP105*$AA105/12/60)</f>
        <v>0</v>
      </c>
      <c r="CL105" s="223">
        <f>SUM(CH105:CK105)</f>
        <v>0</v>
      </c>
      <c r="CM105" s="224">
        <f>12*CL105</f>
        <v>0</v>
      </c>
      <c r="CN105" s="224">
        <f>+((AA105*52*AF105)+(AA105*13*AK105)+(AA105*AP105))/60</f>
        <v>0</v>
      </c>
    </row>
    <row r="106" spans="1:92" ht="3" customHeight="1" x14ac:dyDescent="0.3">
      <c r="A106" s="45"/>
      <c r="B106" s="36"/>
      <c r="C106" s="37"/>
      <c r="D106" s="237"/>
      <c r="E106" s="237"/>
      <c r="F106" s="237"/>
      <c r="G106" s="237"/>
      <c r="H106" s="237"/>
      <c r="I106" s="237"/>
      <c r="J106" s="237"/>
      <c r="K106" s="237"/>
      <c r="L106" s="237"/>
      <c r="M106" s="237"/>
      <c r="N106" s="237"/>
      <c r="O106" s="237"/>
      <c r="P106" s="237"/>
      <c r="Q106" s="237"/>
      <c r="R106" s="237"/>
      <c r="S106" s="237"/>
      <c r="T106" s="237"/>
      <c r="U106" s="237"/>
      <c r="V106" s="237"/>
      <c r="W106" s="237"/>
      <c r="X106" s="238"/>
      <c r="Y106" s="231"/>
      <c r="Z106" s="232"/>
      <c r="AA106" s="239"/>
      <c r="AB106" s="235"/>
      <c r="AC106" s="240"/>
      <c r="AD106" s="235"/>
      <c r="AE106" s="235"/>
      <c r="AF106" s="235"/>
      <c r="AG106" s="235"/>
      <c r="AH106" s="235"/>
      <c r="AI106" s="235"/>
      <c r="AJ106" s="235"/>
      <c r="AK106" s="149"/>
      <c r="AL106" s="235"/>
      <c r="AM106" s="235"/>
      <c r="AN106" s="235"/>
      <c r="AO106" s="235"/>
      <c r="AP106" s="235"/>
      <c r="AQ106" s="235"/>
      <c r="AR106" s="240"/>
      <c r="AS106" s="241"/>
      <c r="AT106" s="235"/>
      <c r="AU106" s="235"/>
      <c r="AV106" s="235"/>
      <c r="AW106" s="235"/>
      <c r="AX106" s="235"/>
      <c r="AY106" s="235"/>
      <c r="AZ106" s="235"/>
      <c r="BA106" s="235"/>
      <c r="BB106" s="235"/>
      <c r="BC106" s="235"/>
      <c r="BD106" s="235"/>
      <c r="BE106" s="235"/>
      <c r="BF106" s="235"/>
      <c r="BG106" s="235"/>
      <c r="BH106" s="235"/>
      <c r="BI106" s="235"/>
      <c r="BJ106" s="235"/>
      <c r="BK106" s="232"/>
      <c r="BL106" s="17"/>
    </row>
    <row r="107" spans="1:92" ht="3" customHeight="1" x14ac:dyDescent="0.3">
      <c r="A107" s="45"/>
      <c r="B107" s="36"/>
      <c r="C107" s="37"/>
      <c r="D107" s="237"/>
      <c r="E107" s="237"/>
      <c r="F107" s="237"/>
      <c r="G107" s="237"/>
      <c r="H107" s="237"/>
      <c r="I107" s="237"/>
      <c r="J107" s="237"/>
      <c r="K107" s="237"/>
      <c r="L107" s="237"/>
      <c r="M107" s="237"/>
      <c r="N107" s="237"/>
      <c r="O107" s="237"/>
      <c r="P107" s="237"/>
      <c r="Q107" s="237"/>
      <c r="R107" s="237"/>
      <c r="S107" s="237"/>
      <c r="T107" s="237"/>
      <c r="U107" s="237"/>
      <c r="V107" s="237"/>
      <c r="W107" s="237"/>
      <c r="X107" s="238"/>
      <c r="Y107" s="231"/>
      <c r="Z107" s="232"/>
      <c r="AA107" s="239"/>
      <c r="AB107" s="235"/>
      <c r="AC107" s="240"/>
      <c r="AD107" s="235"/>
      <c r="AE107" s="235"/>
      <c r="AF107" s="235"/>
      <c r="AG107" s="235"/>
      <c r="AH107" s="235"/>
      <c r="AI107" s="235"/>
      <c r="AJ107" s="235"/>
      <c r="AK107" s="149"/>
      <c r="AL107" s="235"/>
      <c r="AM107" s="235"/>
      <c r="AN107" s="235"/>
      <c r="AO107" s="235"/>
      <c r="AP107" s="235"/>
      <c r="AQ107" s="235"/>
      <c r="AR107" s="240"/>
      <c r="AS107" s="241"/>
      <c r="AT107" s="235"/>
      <c r="AU107" s="235"/>
      <c r="AV107" s="235"/>
      <c r="AW107" s="235"/>
      <c r="AX107" s="235"/>
      <c r="AY107" s="235"/>
      <c r="AZ107" s="235"/>
      <c r="BA107" s="235"/>
      <c r="BB107" s="235"/>
      <c r="BC107" s="235"/>
      <c r="BD107" s="235"/>
      <c r="BE107" s="235"/>
      <c r="BF107" s="235"/>
      <c r="BG107" s="235"/>
      <c r="BH107" s="235"/>
      <c r="BI107" s="235"/>
      <c r="BJ107" s="235"/>
      <c r="BK107" s="232"/>
      <c r="BL107" s="17"/>
    </row>
    <row r="108" spans="1:92" ht="14.1" customHeight="1" x14ac:dyDescent="0.3">
      <c r="A108" s="45"/>
      <c r="B108" s="36"/>
      <c r="C108" s="37"/>
      <c r="D108" s="486"/>
      <c r="E108" s="487"/>
      <c r="F108" s="487"/>
      <c r="G108" s="487"/>
      <c r="H108" s="487"/>
      <c r="I108" s="487"/>
      <c r="J108" s="487"/>
      <c r="K108" s="487"/>
      <c r="L108" s="487"/>
      <c r="M108" s="487"/>
      <c r="N108" s="487"/>
      <c r="O108" s="487"/>
      <c r="P108" s="487"/>
      <c r="Q108" s="487"/>
      <c r="R108" s="487"/>
      <c r="S108" s="487"/>
      <c r="T108" s="487"/>
      <c r="U108" s="487"/>
      <c r="V108" s="488"/>
      <c r="W108" s="229"/>
      <c r="X108" s="230"/>
      <c r="Y108" s="231"/>
      <c r="Z108" s="232"/>
      <c r="AA108" s="233"/>
      <c r="AB108" s="232"/>
      <c r="AC108" s="234"/>
      <c r="AD108" s="235"/>
      <c r="AE108" s="235"/>
      <c r="AF108" s="236"/>
      <c r="AG108" s="235"/>
      <c r="AH108" s="235"/>
      <c r="AI108" s="235"/>
      <c r="AJ108" s="235"/>
      <c r="AK108" s="236"/>
      <c r="AL108" s="232"/>
      <c r="AM108" s="232"/>
      <c r="AN108" s="232"/>
      <c r="AO108" s="232"/>
      <c r="AP108" s="236"/>
      <c r="AQ108" s="232"/>
      <c r="AR108" s="234"/>
      <c r="AS108" s="231"/>
      <c r="AT108" s="232"/>
      <c r="AU108" s="236"/>
      <c r="AV108" s="235"/>
      <c r="AW108" s="235"/>
      <c r="AX108" s="235"/>
      <c r="AY108" s="235"/>
      <c r="AZ108" s="236"/>
      <c r="BA108" s="235"/>
      <c r="BB108" s="235"/>
      <c r="BC108" s="235"/>
      <c r="BD108" s="235"/>
      <c r="BE108" s="236"/>
      <c r="BF108" s="235"/>
      <c r="BG108" s="235"/>
      <c r="BH108" s="235"/>
      <c r="BI108" s="235"/>
      <c r="BJ108" s="236"/>
      <c r="BK108" s="232"/>
      <c r="BL108" s="19"/>
      <c r="BM108" s="187" t="str">
        <f>+IF(COUNTA(AF108:AP108)&gt;1,"Fout, vul maximaal in één kolom een frequentie in",IF(COUNTA(AU108:BJ108)&gt;1,"Fout, vul maximaal één uitvoerende per regel in",""))</f>
        <v/>
      </c>
      <c r="BP108" s="187"/>
      <c r="BQ108" s="187"/>
      <c r="BR108" s="187"/>
      <c r="BS108" s="187"/>
      <c r="BT108" s="187"/>
      <c r="BU108" s="187"/>
      <c r="BV108" s="187"/>
      <c r="BW108" s="187"/>
      <c r="BX108" s="187" t="str">
        <f>+IF(AND(COUNTA(D105)=1,COUNTA(AA105:BJ105)&lt;3,COUNTA(D108)=1),"Vul eerst de voorgaande regel volledig in","")</f>
        <v/>
      </c>
      <c r="CF108" s="243">
        <f>+IF(COUNTA(D108:BJ108)=4,1,0)</f>
        <v>0</v>
      </c>
      <c r="CG108" s="243"/>
      <c r="CH108" s="223">
        <f>+IF(COUNTA(AU108)=0,0,52*$AF108*$AA108/12/60+13*$AK108*$AA108/12/60+$AP108*$AA108/12/60)</f>
        <v>0</v>
      </c>
      <c r="CI108" s="223">
        <f>+IF(COUNTA(AZ108)=0,0,52*$AF108*$AA108/12/60+13*$AK108*$AA108/12/60+$AP108*$AA108/12/60)</f>
        <v>0</v>
      </c>
      <c r="CJ108" s="223">
        <f>+IF(COUNTA(BE108)=0,0,52*$AF108*$AA108/12/60+13*$AK108*$AA108/12/60+$AP108*$AA108/12/60)</f>
        <v>0</v>
      </c>
      <c r="CK108" s="223">
        <f>+IF(COUNTA(BJ108)=0,0,52*$AF108*$AA108/12/60+13*$AK108*$AA92/12/60+$AP108*$AA108/12/60)</f>
        <v>0</v>
      </c>
      <c r="CL108" s="223">
        <f>SUM(CH108:CK108)</f>
        <v>0</v>
      </c>
      <c r="CM108" s="224">
        <f>12*CL108</f>
        <v>0</v>
      </c>
      <c r="CN108" s="224">
        <f>+((AA108*52*AF108)+(AA108*13*AK108)+(AA108*AP108))/60</f>
        <v>0</v>
      </c>
    </row>
    <row r="109" spans="1:92" ht="3" customHeight="1" x14ac:dyDescent="0.3">
      <c r="A109" s="45"/>
      <c r="B109" s="36"/>
      <c r="C109" s="37"/>
      <c r="D109" s="237"/>
      <c r="E109" s="237"/>
      <c r="F109" s="237"/>
      <c r="G109" s="237"/>
      <c r="H109" s="237"/>
      <c r="I109" s="237"/>
      <c r="J109" s="237"/>
      <c r="K109" s="237"/>
      <c r="L109" s="237"/>
      <c r="M109" s="237"/>
      <c r="N109" s="237"/>
      <c r="O109" s="237"/>
      <c r="P109" s="237"/>
      <c r="Q109" s="237"/>
      <c r="R109" s="237"/>
      <c r="S109" s="237"/>
      <c r="T109" s="237"/>
      <c r="U109" s="237"/>
      <c r="V109" s="237"/>
      <c r="W109" s="237"/>
      <c r="X109" s="238"/>
      <c r="Y109" s="231"/>
      <c r="Z109" s="232"/>
      <c r="AA109" s="239"/>
      <c r="AB109" s="235"/>
      <c r="AC109" s="240"/>
      <c r="AD109" s="235"/>
      <c r="AE109" s="235"/>
      <c r="AF109" s="235"/>
      <c r="AG109" s="235"/>
      <c r="AH109" s="235"/>
      <c r="AI109" s="235"/>
      <c r="AJ109" s="235"/>
      <c r="AK109" s="149"/>
      <c r="AL109" s="235"/>
      <c r="AM109" s="235"/>
      <c r="AN109" s="235"/>
      <c r="AO109" s="235"/>
      <c r="AP109" s="235"/>
      <c r="AQ109" s="235"/>
      <c r="AR109" s="240"/>
      <c r="AS109" s="241"/>
      <c r="AT109" s="235"/>
      <c r="AU109" s="235"/>
      <c r="AV109" s="235"/>
      <c r="AW109" s="235"/>
      <c r="AX109" s="235"/>
      <c r="AY109" s="235"/>
      <c r="AZ109" s="235"/>
      <c r="BA109" s="235"/>
      <c r="BB109" s="235"/>
      <c r="BC109" s="235"/>
      <c r="BD109" s="235"/>
      <c r="BE109" s="235"/>
      <c r="BF109" s="235"/>
      <c r="BG109" s="235"/>
      <c r="BH109" s="235"/>
      <c r="BI109" s="235"/>
      <c r="BJ109" s="235"/>
      <c r="BK109" s="232"/>
      <c r="BL109" s="17"/>
    </row>
    <row r="110" spans="1:92" ht="3" customHeight="1" x14ac:dyDescent="0.3">
      <c r="A110" s="45"/>
      <c r="B110" s="36"/>
      <c r="C110" s="37"/>
      <c r="D110" s="237"/>
      <c r="E110" s="237"/>
      <c r="F110" s="237"/>
      <c r="G110" s="237"/>
      <c r="H110" s="237"/>
      <c r="I110" s="237"/>
      <c r="J110" s="237"/>
      <c r="K110" s="237"/>
      <c r="L110" s="237"/>
      <c r="M110" s="237"/>
      <c r="N110" s="237"/>
      <c r="O110" s="237"/>
      <c r="P110" s="237"/>
      <c r="Q110" s="237"/>
      <c r="R110" s="237"/>
      <c r="S110" s="237"/>
      <c r="T110" s="237"/>
      <c r="U110" s="237"/>
      <c r="V110" s="237"/>
      <c r="W110" s="237"/>
      <c r="X110" s="238"/>
      <c r="Y110" s="231"/>
      <c r="Z110" s="232"/>
      <c r="AA110" s="239"/>
      <c r="AB110" s="235"/>
      <c r="AC110" s="240"/>
      <c r="AD110" s="235"/>
      <c r="AE110" s="235"/>
      <c r="AF110" s="235"/>
      <c r="AG110" s="235"/>
      <c r="AH110" s="235"/>
      <c r="AI110" s="235"/>
      <c r="AJ110" s="235"/>
      <c r="AK110" s="149"/>
      <c r="AL110" s="235"/>
      <c r="AM110" s="235"/>
      <c r="AN110" s="235"/>
      <c r="AO110" s="235"/>
      <c r="AP110" s="235"/>
      <c r="AQ110" s="235"/>
      <c r="AR110" s="240"/>
      <c r="AS110" s="241"/>
      <c r="AT110" s="235"/>
      <c r="AU110" s="235"/>
      <c r="AV110" s="235"/>
      <c r="AW110" s="235"/>
      <c r="AX110" s="235"/>
      <c r="AY110" s="235"/>
      <c r="AZ110" s="235"/>
      <c r="BA110" s="235"/>
      <c r="BB110" s="235"/>
      <c r="BC110" s="235"/>
      <c r="BD110" s="235"/>
      <c r="BE110" s="235"/>
      <c r="BF110" s="235"/>
      <c r="BG110" s="235"/>
      <c r="BH110" s="235"/>
      <c r="BI110" s="235"/>
      <c r="BJ110" s="235"/>
      <c r="BK110" s="232"/>
      <c r="BL110" s="17"/>
    </row>
    <row r="111" spans="1:92" ht="14.1" customHeight="1" x14ac:dyDescent="0.3">
      <c r="A111" s="45"/>
      <c r="B111" s="36"/>
      <c r="C111" s="37"/>
      <c r="D111" s="486"/>
      <c r="E111" s="487"/>
      <c r="F111" s="487"/>
      <c r="G111" s="487"/>
      <c r="H111" s="487"/>
      <c r="I111" s="487"/>
      <c r="J111" s="487"/>
      <c r="K111" s="487"/>
      <c r="L111" s="487"/>
      <c r="M111" s="487"/>
      <c r="N111" s="487"/>
      <c r="O111" s="487"/>
      <c r="P111" s="487"/>
      <c r="Q111" s="487"/>
      <c r="R111" s="487"/>
      <c r="S111" s="487"/>
      <c r="T111" s="487"/>
      <c r="U111" s="487"/>
      <c r="V111" s="488"/>
      <c r="W111" s="229"/>
      <c r="X111" s="230"/>
      <c r="Y111" s="231"/>
      <c r="Z111" s="232"/>
      <c r="AA111" s="233"/>
      <c r="AB111" s="232"/>
      <c r="AC111" s="234"/>
      <c r="AD111" s="235"/>
      <c r="AE111" s="235"/>
      <c r="AF111" s="236"/>
      <c r="AG111" s="235"/>
      <c r="AH111" s="235"/>
      <c r="AI111" s="235"/>
      <c r="AJ111" s="235"/>
      <c r="AK111" s="236"/>
      <c r="AL111" s="232"/>
      <c r="AM111" s="232"/>
      <c r="AN111" s="232"/>
      <c r="AO111" s="232"/>
      <c r="AP111" s="236"/>
      <c r="AQ111" s="232"/>
      <c r="AR111" s="234"/>
      <c r="AS111" s="231"/>
      <c r="AT111" s="232"/>
      <c r="AU111" s="236"/>
      <c r="AV111" s="235"/>
      <c r="AW111" s="235"/>
      <c r="AX111" s="235"/>
      <c r="AY111" s="235"/>
      <c r="AZ111" s="236"/>
      <c r="BA111" s="235"/>
      <c r="BB111" s="235"/>
      <c r="BC111" s="235"/>
      <c r="BD111" s="235"/>
      <c r="BE111" s="236"/>
      <c r="BF111" s="235"/>
      <c r="BG111" s="235"/>
      <c r="BH111" s="235"/>
      <c r="BI111" s="235"/>
      <c r="BJ111" s="236"/>
      <c r="BK111" s="232"/>
      <c r="BL111" s="19"/>
      <c r="BM111" s="187" t="str">
        <f>+IF(COUNTA(AF111:AP111)&gt;1,"Fout, vul maximaal in één kolom een frequentie in",IF(COUNTA(AU111:BJ111)&gt;1,"Fout, vul maximaal één uitvoerende per regel in",""))</f>
        <v/>
      </c>
      <c r="BP111" s="187"/>
      <c r="BQ111" s="187"/>
      <c r="BR111" s="187"/>
      <c r="BS111" s="187"/>
      <c r="BT111" s="187"/>
      <c r="BU111" s="187"/>
      <c r="BV111" s="187"/>
      <c r="BW111" s="187"/>
      <c r="BX111" s="187" t="str">
        <f>+IF(AND(COUNTA(D108)=1,COUNTA(AA108:BJ108)&lt;3,COUNTA(D111)=1),"Vul eerst de voorgaande regel volledig in","")</f>
        <v/>
      </c>
      <c r="CF111" s="243">
        <f>+IF(COUNTA(D111:BJ111)=4,1,0)</f>
        <v>0</v>
      </c>
      <c r="CG111" s="243"/>
      <c r="CH111" s="223">
        <f>+IF(COUNTA(AU111)=0,0,52*$AF111*$AA111/12/60+13*$AK111*$AA111/12/60+$AP111*$AA111/12/60)</f>
        <v>0</v>
      </c>
      <c r="CI111" s="223">
        <f>+IF(COUNTA(AZ111)=0,0,52*$AF111*$AA111/12/60+13*$AK111*$AA111/12/60+$AP111*$AA111/12/60)</f>
        <v>0</v>
      </c>
      <c r="CJ111" s="223">
        <f>+IF(COUNTA(BE111)=0,0,52*$AF111*$AA111/12/60+13*$AK111*$AA111/12/60+$AP111*$AA111/12/60)</f>
        <v>0</v>
      </c>
      <c r="CK111" s="223">
        <f>+IF(COUNTA(BJ111)=0,0,52*$AF111*$AA111/12/60+13*$AK111*$AA95/12/60+$AP111*$AA111/12/60)</f>
        <v>0</v>
      </c>
      <c r="CL111" s="223">
        <f>SUM(CH111:CK111)</f>
        <v>0</v>
      </c>
      <c r="CM111" s="224">
        <f>12*CL111</f>
        <v>0</v>
      </c>
      <c r="CN111" s="224">
        <f>+((AA111*52*AF111)+(AA111*13*AK111)+(AA111*AP111))/60</f>
        <v>0</v>
      </c>
    </row>
    <row r="112" spans="1:92" ht="3" customHeight="1" x14ac:dyDescent="0.3">
      <c r="A112" s="45"/>
      <c r="B112" s="36"/>
      <c r="C112" s="37"/>
      <c r="D112" s="237"/>
      <c r="E112" s="237"/>
      <c r="F112" s="237"/>
      <c r="G112" s="237"/>
      <c r="H112" s="237"/>
      <c r="I112" s="237"/>
      <c r="J112" s="237"/>
      <c r="K112" s="237"/>
      <c r="L112" s="237"/>
      <c r="M112" s="237"/>
      <c r="N112" s="237"/>
      <c r="O112" s="237"/>
      <c r="P112" s="237"/>
      <c r="Q112" s="237"/>
      <c r="R112" s="237"/>
      <c r="S112" s="237"/>
      <c r="T112" s="237"/>
      <c r="U112" s="237"/>
      <c r="V112" s="237"/>
      <c r="W112" s="237"/>
      <c r="X112" s="238"/>
      <c r="Y112" s="231"/>
      <c r="Z112" s="232"/>
      <c r="AA112" s="239"/>
      <c r="AB112" s="235"/>
      <c r="AC112" s="240"/>
      <c r="AD112" s="235"/>
      <c r="AE112" s="235"/>
      <c r="AF112" s="235"/>
      <c r="AG112" s="235"/>
      <c r="AH112" s="235"/>
      <c r="AI112" s="235"/>
      <c r="AJ112" s="235"/>
      <c r="AK112" s="149"/>
      <c r="AL112" s="235"/>
      <c r="AM112" s="235"/>
      <c r="AN112" s="235"/>
      <c r="AO112" s="235"/>
      <c r="AP112" s="235"/>
      <c r="AQ112" s="235"/>
      <c r="AR112" s="240"/>
      <c r="AS112" s="241"/>
      <c r="AT112" s="235"/>
      <c r="AU112" s="235"/>
      <c r="AV112" s="235"/>
      <c r="AW112" s="235"/>
      <c r="AX112" s="235"/>
      <c r="AY112" s="235"/>
      <c r="AZ112" s="235"/>
      <c r="BA112" s="235"/>
      <c r="BB112" s="235"/>
      <c r="BC112" s="235"/>
      <c r="BD112" s="235"/>
      <c r="BE112" s="235"/>
      <c r="BF112" s="235"/>
      <c r="BG112" s="235"/>
      <c r="BH112" s="235"/>
      <c r="BI112" s="235"/>
      <c r="BJ112" s="235"/>
      <c r="BK112" s="232"/>
      <c r="BL112" s="17"/>
    </row>
    <row r="113" spans="1:92" ht="3" customHeight="1" x14ac:dyDescent="0.3">
      <c r="A113" s="45"/>
      <c r="B113" s="39"/>
      <c r="C113" s="40"/>
      <c r="D113" s="40"/>
      <c r="E113" s="40"/>
      <c r="F113" s="40"/>
      <c r="G113" s="40"/>
      <c r="H113" s="40"/>
      <c r="I113" s="40"/>
      <c r="J113" s="40"/>
      <c r="K113" s="40"/>
      <c r="L113" s="40"/>
      <c r="M113" s="40"/>
      <c r="N113" s="40"/>
      <c r="O113" s="40"/>
      <c r="P113" s="40"/>
      <c r="Q113" s="40"/>
      <c r="R113" s="40"/>
      <c r="S113" s="40"/>
      <c r="T113" s="40"/>
      <c r="U113" s="40"/>
      <c r="V113" s="40"/>
      <c r="W113" s="40"/>
      <c r="X113" s="41"/>
      <c r="Y113" s="23"/>
      <c r="Z113" s="22"/>
      <c r="AA113" s="24"/>
      <c r="AB113" s="24"/>
      <c r="AC113" s="42"/>
      <c r="AD113" s="24"/>
      <c r="AE113" s="24"/>
      <c r="AF113" s="24"/>
      <c r="AG113" s="24"/>
      <c r="AH113" s="24"/>
      <c r="AI113" s="24"/>
      <c r="AJ113" s="24"/>
      <c r="AK113" s="43"/>
      <c r="AL113" s="22"/>
      <c r="AM113" s="22"/>
      <c r="AN113" s="22"/>
      <c r="AO113" s="22"/>
      <c r="AP113" s="24"/>
      <c r="AQ113" s="22"/>
      <c r="AR113" s="25"/>
      <c r="AS113" s="23"/>
      <c r="AT113" s="22"/>
      <c r="AU113" s="24"/>
      <c r="AV113" s="22"/>
      <c r="AW113" s="22"/>
      <c r="AX113" s="22"/>
      <c r="AY113" s="22"/>
      <c r="AZ113" s="24"/>
      <c r="BA113" s="22"/>
      <c r="BB113" s="22"/>
      <c r="BC113" s="22"/>
      <c r="BD113" s="22"/>
      <c r="BE113" s="22"/>
      <c r="BF113" s="22"/>
      <c r="BG113" s="22"/>
      <c r="BH113" s="22"/>
      <c r="BI113" s="22"/>
      <c r="BJ113" s="24"/>
      <c r="BK113" s="22"/>
      <c r="BL113" s="25"/>
    </row>
    <row r="114" spans="1:92" s="125" customFormat="1" ht="13.95" customHeight="1" x14ac:dyDescent="0.3">
      <c r="AA114" s="220"/>
      <c r="AB114" s="220"/>
      <c r="AC114" s="220"/>
      <c r="AD114" s="220"/>
      <c r="AE114" s="220"/>
      <c r="AF114" s="220"/>
      <c r="AG114" s="220"/>
      <c r="AH114" s="220"/>
      <c r="AI114" s="220"/>
      <c r="AJ114" s="220"/>
      <c r="AK114" s="127"/>
      <c r="AP114" s="220"/>
      <c r="AU114" s="220"/>
      <c r="AZ114" s="220"/>
      <c r="BJ114" s="220"/>
      <c r="BM114" s="187"/>
      <c r="BN114" s="187"/>
      <c r="BO114" s="187"/>
      <c r="CF114" s="243">
        <f>SUM(CF18:CF112)</f>
        <v>0</v>
      </c>
      <c r="CG114" s="243"/>
      <c r="CH114" s="225">
        <f>SUM(CH18:CH112)</f>
        <v>0</v>
      </c>
      <c r="CI114" s="225">
        <f>SUM(CI18:CI112)</f>
        <v>0</v>
      </c>
      <c r="CJ114" s="225">
        <f>SUM(CJ18:CJ112)</f>
        <v>0</v>
      </c>
      <c r="CK114" s="225">
        <f>SUM(CK18:CK112)</f>
        <v>0</v>
      </c>
      <c r="CL114" s="225">
        <f>+SUM(CL18:CL112)</f>
        <v>0</v>
      </c>
      <c r="CM114" s="225">
        <f>12*CL114</f>
        <v>0</v>
      </c>
      <c r="CN114" s="225">
        <f>SUM(CN18:CN112)</f>
        <v>0</v>
      </c>
    </row>
    <row r="115" spans="1:92" x14ac:dyDescent="0.3">
      <c r="AA115" s="329"/>
      <c r="AB115" s="329"/>
      <c r="AC115" s="329"/>
      <c r="AD115" s="329"/>
      <c r="AE115" s="329"/>
      <c r="AF115" s="329"/>
      <c r="AG115" s="329"/>
      <c r="AH115" s="329"/>
      <c r="AI115" s="329"/>
      <c r="AJ115" s="329"/>
      <c r="AK115" s="329"/>
      <c r="AP115" s="329"/>
      <c r="AU115" s="329"/>
      <c r="AZ115" s="329"/>
      <c r="BJ115" s="329"/>
      <c r="CH115" s="498" t="s">
        <v>75</v>
      </c>
      <c r="CI115" s="498"/>
      <c r="CJ115" s="498"/>
      <c r="CK115" s="498"/>
      <c r="CL115" s="498"/>
      <c r="CM115" s="498"/>
      <c r="CN115" s="498"/>
    </row>
    <row r="116" spans="1:92" x14ac:dyDescent="0.3">
      <c r="AA116" s="329"/>
      <c r="AB116" s="329"/>
      <c r="AC116" s="329"/>
      <c r="AD116" s="329"/>
      <c r="AE116" s="329"/>
      <c r="AF116" s="329"/>
      <c r="AG116" s="329"/>
      <c r="AH116" s="329"/>
      <c r="AI116" s="329"/>
      <c r="AJ116" s="329"/>
      <c r="AK116" s="329"/>
      <c r="AP116" s="329"/>
      <c r="AU116" s="329"/>
      <c r="AZ116" s="329"/>
      <c r="BJ116" s="329"/>
    </row>
    <row r="117" spans="1:92" x14ac:dyDescent="0.3">
      <c r="AA117" s="329"/>
      <c r="AB117" s="329"/>
      <c r="AC117" s="329"/>
      <c r="AD117" s="329"/>
      <c r="AE117" s="329"/>
      <c r="AF117" s="329"/>
      <c r="AG117" s="329"/>
      <c r="AH117" s="329"/>
      <c r="AI117" s="329"/>
      <c r="AJ117" s="329"/>
      <c r="AK117" s="329"/>
      <c r="AP117" s="329"/>
      <c r="AU117" s="329"/>
      <c r="AZ117" s="329"/>
      <c r="BJ117" s="329"/>
    </row>
    <row r="118" spans="1:92" x14ac:dyDescent="0.3">
      <c r="AA118" s="329"/>
      <c r="AB118" s="329"/>
      <c r="AC118" s="329"/>
      <c r="AD118" s="329"/>
      <c r="AE118" s="329"/>
      <c r="AF118" s="329"/>
      <c r="AG118" s="329"/>
      <c r="AH118" s="329"/>
      <c r="AI118" s="329"/>
      <c r="AJ118" s="329"/>
      <c r="AK118" s="329"/>
      <c r="AP118" s="329"/>
      <c r="AU118" s="329"/>
      <c r="AZ118" s="329"/>
      <c r="BJ118" s="329"/>
    </row>
    <row r="119" spans="1:92" x14ac:dyDescent="0.3">
      <c r="AA119" s="329"/>
      <c r="AB119" s="329"/>
      <c r="AC119" s="329"/>
      <c r="AD119" s="329"/>
      <c r="AE119" s="329"/>
      <c r="AF119" s="329"/>
      <c r="AG119" s="329"/>
      <c r="AH119" s="329"/>
      <c r="AI119" s="329"/>
      <c r="AJ119" s="329"/>
      <c r="AK119" s="329"/>
      <c r="AP119" s="329"/>
      <c r="AU119" s="329"/>
      <c r="AZ119" s="329"/>
      <c r="BJ119" s="329"/>
    </row>
    <row r="120" spans="1:92" x14ac:dyDescent="0.3">
      <c r="AA120" s="329"/>
      <c r="AB120" s="329"/>
      <c r="AC120" s="329"/>
      <c r="AD120" s="329"/>
      <c r="AE120" s="329"/>
      <c r="AF120" s="329"/>
      <c r="AG120" s="329"/>
      <c r="AH120" s="329"/>
      <c r="AI120" s="329"/>
      <c r="AJ120" s="329"/>
      <c r="AK120" s="329"/>
      <c r="AP120" s="329"/>
      <c r="AU120" s="329"/>
      <c r="AZ120" s="329"/>
      <c r="BJ120" s="329"/>
    </row>
    <row r="121" spans="1:92" x14ac:dyDescent="0.3">
      <c r="AA121" s="329"/>
      <c r="AB121" s="329"/>
      <c r="AC121" s="329"/>
      <c r="AD121" s="329"/>
      <c r="AE121" s="329"/>
      <c r="AF121" s="329"/>
      <c r="AG121" s="329"/>
      <c r="AH121" s="329"/>
      <c r="AI121" s="329"/>
      <c r="AJ121" s="329"/>
      <c r="AK121" s="329"/>
      <c r="AP121" s="329"/>
      <c r="AU121" s="329"/>
      <c r="AZ121" s="329"/>
      <c r="BJ121" s="329"/>
    </row>
  </sheetData>
  <sheetProtection algorithmName="SHA-512" hashValue="MhGeXQXeN4FOVlwtmwNzubia9D2EnTP2wLaNljG1ck/xzPSYpROg18B2/LonA/GPuIHDGBkHEcnVm7QZBcvPEA==" saltValue="dhLLcnETDUxFow5heraptA==" spinCount="100000" sheet="1" objects="1" scenarios="1"/>
  <mergeCells count="56">
    <mergeCell ref="CH115:CN115"/>
    <mergeCell ref="AS14:BL15"/>
    <mergeCell ref="CF12:CG16"/>
    <mergeCell ref="B7:BL7"/>
    <mergeCell ref="AD12:AR13"/>
    <mergeCell ref="AD14:AR15"/>
    <mergeCell ref="Y12:AC14"/>
    <mergeCell ref="Y15:AC16"/>
    <mergeCell ref="AD16:AH16"/>
    <mergeCell ref="AS16:AW16"/>
    <mergeCell ref="AS12:BL12"/>
    <mergeCell ref="D18:V18"/>
    <mergeCell ref="D21:V21"/>
    <mergeCell ref="D45:V45"/>
    <mergeCell ref="D48:V48"/>
    <mergeCell ref="CH12:CL15"/>
    <mergeCell ref="D42:V42"/>
    <mergeCell ref="D33:V33"/>
    <mergeCell ref="D36:V36"/>
    <mergeCell ref="D39:V39"/>
    <mergeCell ref="D30:V30"/>
    <mergeCell ref="AX16:BB16"/>
    <mergeCell ref="D24:V24"/>
    <mergeCell ref="D27:V27"/>
    <mergeCell ref="BH16:BL16"/>
    <mergeCell ref="B12:X16"/>
    <mergeCell ref="AN16:AR16"/>
    <mergeCell ref="AI16:AM16"/>
    <mergeCell ref="BC16:BG16"/>
    <mergeCell ref="B1:BL2"/>
    <mergeCell ref="B3:BL4"/>
    <mergeCell ref="B9:BL11"/>
    <mergeCell ref="B5:BL5"/>
    <mergeCell ref="B6:BL6"/>
    <mergeCell ref="B8:BL8"/>
    <mergeCell ref="D99:V99"/>
    <mergeCell ref="D102:V102"/>
    <mergeCell ref="D105:V105"/>
    <mergeCell ref="D108:V108"/>
    <mergeCell ref="D111:V111"/>
    <mergeCell ref="D96:V96"/>
    <mergeCell ref="D84:V84"/>
    <mergeCell ref="D87:V87"/>
    <mergeCell ref="D90:V90"/>
    <mergeCell ref="D93:V93"/>
    <mergeCell ref="D81:V81"/>
    <mergeCell ref="D78:V78"/>
    <mergeCell ref="D72:V72"/>
    <mergeCell ref="D75:V75"/>
    <mergeCell ref="D51:V51"/>
    <mergeCell ref="D54:V54"/>
    <mergeCell ref="D57:V57"/>
    <mergeCell ref="D60:V60"/>
    <mergeCell ref="D63:V63"/>
    <mergeCell ref="D66:V66"/>
    <mergeCell ref="D69:V69"/>
  </mergeCells>
  <dataValidations count="4">
    <dataValidation type="list" allowBlank="1" showInputMessage="1" showErrorMessage="1" sqref="AV112:AY112 BF112:BI112 BA112:BD112" xr:uid="{00000000-0002-0000-0200-000000000000}">
      <formula1>$BJ$10</formula1>
    </dataValidation>
    <dataValidation type="whole" operator="lessThanOrEqual" allowBlank="1" showInputMessage="1" showErrorMessage="1" error="U dient hier een heel getal tussen 0 en 7 in te voeren" prompt="U kunt hier een getal tussen 0 en 7 invoeren" sqref="AF18 AF21 AF24 AF27 AF30 AF33 AF36 AF39 AF42 AF45 AF48 AF51 AF54 AF57 AF60 AF63 AF66 AF69 AF72 AF75 AF78 AF81 AF84 AF87 AF90 AF93 AF96 AF99 AF102 AF105 AF108 AF111" xr:uid="{63240750-A7E2-4C08-98A5-ED100939EE68}">
      <formula1>7</formula1>
    </dataValidation>
    <dataValidation type="whole" operator="lessThanOrEqual" allowBlank="1" showInputMessage="1" showErrorMessage="1" error="U kunt hier alleen een heel getal tussen 0 en 4 invoeren" prompt="U kunt hier een getal tussen 0 en 4 invoeren" sqref="AK18 AK21 AK24 AK27 AK30 AK33 AK36 AK39 AK42 AK45 AK48 AK51 AK54 AK57 AK60 AK63 AK66 AK69 AK72 AK75 AK78 AK81 AK84 AK87 AK90 AK93 AK96 AK99 AK102 AK105 AK108 AK111" xr:uid="{8581BE21-EE4F-44CF-A9B5-816B6C18BA22}">
      <formula1>4</formula1>
    </dataValidation>
    <dataValidation type="whole" operator="lessThanOrEqual" allowBlank="1" showInputMessage="1" showErrorMessage="1" error="U kunt hier alleen een heel getal tussen 0 en 12 invoeren" prompt="U kunt hier een getal tussen 0 en 12 invoeren" sqref="AP18 AP21 AP24 AP27 AP30 AP33 AP36 AP39 AP42 AP45 AP48 AP51 AP54 AP57 AP60 AP63 AP66 AP69 AP72 AP75 AP78 AP81 AP84 AP87 AP90 AP93 AP96 AP99 AP102 AP105 AP108 AP111" xr:uid="{AD759A87-56D2-435F-B2D1-0AEFB86EB53C}">
      <formula1>12</formula1>
    </dataValidation>
  </dataValidations>
  <pageMargins left="0.70866141732283472" right="0.70866141732283472" top="0.74803149606299213" bottom="0.74803149606299213" header="0.31496062992125984" footer="0.31496062992125984"/>
  <pageSetup paperSize="9" scale="79" orientation="portrait" r:id="rId1"/>
  <headerFooter>
    <oddFooter>&amp;L&amp;8&amp;F  &amp;A&amp;R&amp;8Eigendom van OPGERUIMD! en OrganieQ.</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De ingevulde frequentie per week kan niet hoger zijn dan 7 en moet een heel getal zijn." xr:uid="{00000000-0002-0000-0200-000002000000}">
          <x14:formula1>
            <xm:f>Definties!$A$3:$A$10</xm:f>
          </x14:formula1>
          <xm:sqref>AF112</xm:sqref>
        </x14:dataValidation>
        <x14:dataValidation type="list" allowBlank="1" showInputMessage="1" showErrorMessage="1" error="De ingevoerde frequentie per periode kan niet hoger zijn dan 4 en moet een heel getal zijn._x000a__x000a_" xr:uid="{00000000-0002-0000-0200-000003000000}">
          <x14:formula1>
            <xm:f>Definties!$A$3:$A$7</xm:f>
          </x14:formula1>
          <xm:sqref>AK112</xm:sqref>
        </x14:dataValidation>
        <x14:dataValidation type="list" allowBlank="1" showInputMessage="1" showErrorMessage="1" error="De frequentie per jaar kan niet hoger zijn dan 12 en moet een heel getal zijn." xr:uid="{00000000-0002-0000-0200-000004000000}">
          <x14:formula1>
            <xm:f>Definties!$A$3:$A$15</xm:f>
          </x14:formula1>
          <xm:sqref>AP112</xm:sqref>
        </x14:dataValidation>
        <x14:dataValidation type="list" allowBlank="1" showInputMessage="1" showErrorMessage="1" error="U kunt hier alleen een x invullen" xr:uid="{3AF128F4-D455-4C61-95CF-23D32B5D8AD1}">
          <x14:formula1>
            <xm:f>Definties!$A$20</xm:f>
          </x14:formula1>
          <xm:sqref>AU112 AZ112 BE112 BJ112</xm:sqref>
        </x14:dataValidation>
        <x14:dataValidation type="list" allowBlank="1" showInputMessage="1" showErrorMessage="1" error="U kunt hier alleen een x invoeren" prompt="U kunt hier alleen een x invoeren" xr:uid="{1E30E1F0-0386-41F5-993B-BA1AA0001713}">
          <x14:formula1>
            <xm:f>Definties!$A$20</xm:f>
          </x14:formula1>
          <xm:sqref>AU18 AZ18 BE18 BJ18 AU21 AZ21 BE21 BJ21 AU24 AZ24 BE24 BJ24 AU27 AZ27 BE27 BJ27 AU30 AZ30 BE30 BJ30 AU33 AZ33 BE33 BJ33 AU36 AZ36 BE36 BJ36 AU39 AZ39 BE39 BJ39 AU42 AZ42 BE42 BJ42 AU45 AZ45 BE45 BJ45 AU48 AZ48 BE48 BJ48 AU51 AZ51 BE51 BJ51 AU54 AZ54 BE54 BJ54 AU57 AZ57 BE57 BJ57 AU60 AZ60 BE60 BJ60 AU63 AZ63 BE63 BJ63 AU66 AZ66 BE66 BJ66 AU69 AZ69 BE69 BJ69 AU72 AZ72 BE72 BJ72 AU75 AZ75 BE75 BJ75 AU78 AZ78 BE78 BJ78 AU81 AZ81 BE81 BJ81 AU84 AZ84 BE84 BJ84 AU87 AZ87 BE87 BJ87 AU90 AZ90 BE90 BJ90 AU93 AZ93 BE93 BJ93 AU96 AZ96 BE96 BJ96 AU99 AZ99 BE99 BJ99 AU102 AZ102 BE102 BJ102 AU105 AZ105 BE105 BJ105 AU108 AZ108 BE108 BJ108 AU111 AZ111 BE111 BJ111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97"/>
  <sheetViews>
    <sheetView showGridLines="0" workbookViewId="0">
      <pane ySplit="4" topLeftCell="A5" activePane="bottomLeft" state="frozen"/>
      <selection pane="bottomLeft" activeCell="D54" sqref="D54"/>
    </sheetView>
  </sheetViews>
  <sheetFormatPr defaultColWidth="8.88671875" defaultRowHeight="13.8" x14ac:dyDescent="0.3"/>
  <cols>
    <col min="1" max="12" width="0.5546875" style="263" customWidth="1"/>
    <col min="13" max="13" width="4.44140625" style="263" customWidth="1"/>
    <col min="14" max="17" width="0.5546875" style="263" customWidth="1"/>
    <col min="18" max="18" width="4.44140625" style="263" customWidth="1"/>
    <col min="19" max="22" width="0.5546875" style="263" customWidth="1"/>
    <col min="23" max="23" width="4.44140625" style="263" customWidth="1"/>
    <col min="24" max="26" width="0.5546875" style="263" customWidth="1"/>
    <col min="27" max="27" width="4.44140625" style="263" customWidth="1"/>
    <col min="28" max="33" width="0.5546875" style="263" customWidth="1"/>
    <col min="34" max="34" width="4.44140625" style="263" customWidth="1"/>
    <col min="35" max="36" width="0.5546875" style="263" customWidth="1"/>
    <col min="37" max="37" width="4.44140625" style="263" customWidth="1"/>
    <col min="38" max="43" width="0.5546875" style="263" customWidth="1"/>
    <col min="44" max="44" width="4.44140625" style="262" customWidth="1"/>
    <col min="45" max="46" width="0.5546875" style="262" customWidth="1"/>
    <col min="47" max="47" width="4.44140625" style="262" customWidth="1"/>
    <col min="48" max="53" width="0.5546875" style="262" customWidth="1"/>
    <col min="54" max="54" width="4.44140625" style="262" customWidth="1"/>
    <col min="55" max="56" width="0.5546875" style="262" customWidth="1"/>
    <col min="57" max="57" width="4.44140625" style="262" customWidth="1"/>
    <col min="58" max="63" width="0.5546875" style="263" customWidth="1"/>
    <col min="64" max="64" width="4.44140625" style="262" customWidth="1"/>
    <col min="65" max="67" width="0.5546875" style="263" customWidth="1"/>
    <col min="68" max="68" width="4.44140625" style="262" customWidth="1"/>
    <col min="69" max="72" width="0.5546875" style="263" customWidth="1"/>
    <col min="73" max="73" width="4.44140625" style="263" customWidth="1"/>
    <col min="74" max="77" width="0.5546875" style="263" customWidth="1"/>
    <col min="78" max="78" width="4.44140625" style="262" customWidth="1"/>
    <col min="79" max="84" width="0.5546875" style="263" customWidth="1"/>
    <col min="85" max="86" width="0.5546875" style="260" customWidth="1"/>
    <col min="87" max="87" width="8.88671875" style="261" customWidth="1"/>
    <col min="88" max="91" width="8.88671875" style="262" customWidth="1"/>
    <col min="92" max="93" width="8.88671875" style="263" customWidth="1"/>
    <col min="94" max="16384" width="8.88671875" style="263"/>
  </cols>
  <sheetData>
    <row r="1" spans="1:91" ht="13.95" customHeight="1" x14ac:dyDescent="0.3">
      <c r="A1" s="259"/>
      <c r="B1" s="525" t="s">
        <v>90</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7"/>
      <c r="CG1" s="326"/>
    </row>
    <row r="2" spans="1:91" ht="13.95" customHeight="1" x14ac:dyDescent="0.3">
      <c r="A2" s="259"/>
      <c r="B2" s="528"/>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30"/>
      <c r="CG2" s="326"/>
    </row>
    <row r="3" spans="1:91" ht="13.95" customHeight="1" x14ac:dyDescent="0.3">
      <c r="A3" s="259"/>
      <c r="B3" s="507" t="str">
        <f>+IF('1. Beschikbare tijd'!AN10="","Format",'1. Beschikbare tijd'!AN10)</f>
        <v>Format</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9"/>
      <c r="CG3" s="326"/>
    </row>
    <row r="4" spans="1:91" ht="13.95" customHeight="1" x14ac:dyDescent="0.3">
      <c r="A4" s="259"/>
      <c r="B4" s="510"/>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c r="CF4" s="512"/>
      <c r="CG4" s="326"/>
    </row>
    <row r="5" spans="1:91" s="272" customFormat="1" ht="13.95" customHeight="1" x14ac:dyDescent="0.3">
      <c r="A5" s="264"/>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6"/>
      <c r="AS5" s="266"/>
      <c r="AT5" s="266"/>
      <c r="AU5" s="266"/>
      <c r="AV5" s="266"/>
      <c r="AW5" s="266"/>
      <c r="AX5" s="266"/>
      <c r="AY5" s="266"/>
      <c r="AZ5" s="266"/>
      <c r="BA5" s="266"/>
      <c r="BB5" s="267"/>
      <c r="BC5" s="267"/>
      <c r="BD5" s="267"/>
      <c r="BE5" s="266"/>
      <c r="BF5" s="264"/>
      <c r="BG5" s="264"/>
      <c r="BH5" s="264"/>
      <c r="BI5" s="264"/>
      <c r="BJ5" s="264"/>
      <c r="BK5" s="264"/>
      <c r="BL5" s="268"/>
      <c r="BM5" s="264"/>
      <c r="BN5" s="264"/>
      <c r="BO5" s="264"/>
      <c r="BP5" s="266"/>
      <c r="BQ5" s="264"/>
      <c r="BR5" s="264"/>
      <c r="BS5" s="264"/>
      <c r="BT5" s="264"/>
      <c r="BU5" s="264"/>
      <c r="BV5" s="264"/>
      <c r="BW5" s="264"/>
      <c r="BX5" s="264"/>
      <c r="BY5" s="264"/>
      <c r="BZ5" s="266"/>
      <c r="CA5" s="264"/>
      <c r="CB5" s="264"/>
      <c r="CC5" s="264"/>
      <c r="CD5" s="264"/>
      <c r="CE5" s="264"/>
      <c r="CF5" s="264"/>
      <c r="CG5" s="264"/>
      <c r="CH5" s="269"/>
      <c r="CI5" s="270"/>
      <c r="CJ5" s="271"/>
      <c r="CK5" s="271"/>
      <c r="CL5" s="271"/>
      <c r="CM5" s="271"/>
    </row>
    <row r="6" spans="1:91" s="272" customFormat="1" ht="13.95" customHeight="1" x14ac:dyDescent="0.3">
      <c r="A6" s="264"/>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6"/>
      <c r="AS6" s="266"/>
      <c r="AT6" s="266"/>
      <c r="AU6" s="266"/>
      <c r="AV6" s="266"/>
      <c r="AW6" s="266"/>
      <c r="AX6" s="266"/>
      <c r="AY6" s="266"/>
      <c r="AZ6" s="266"/>
      <c r="BA6" s="266"/>
      <c r="BB6" s="267"/>
      <c r="BC6" s="267"/>
      <c r="BD6" s="267"/>
      <c r="BE6" s="266"/>
      <c r="BF6" s="264"/>
      <c r="BG6" s="264"/>
      <c r="BH6" s="264"/>
      <c r="BI6" s="264"/>
      <c r="BJ6" s="264"/>
      <c r="BK6" s="264"/>
      <c r="BL6" s="268"/>
      <c r="BM6" s="264"/>
      <c r="BN6" s="264"/>
      <c r="BO6" s="264"/>
      <c r="BP6" s="266"/>
      <c r="BQ6" s="264"/>
      <c r="BR6" s="264"/>
      <c r="BS6" s="264"/>
      <c r="BT6" s="264"/>
      <c r="BU6" s="264"/>
      <c r="BV6" s="264"/>
      <c r="BW6" s="264"/>
      <c r="BX6" s="264"/>
      <c r="BY6" s="264"/>
      <c r="BZ6" s="266"/>
      <c r="CA6" s="264"/>
      <c r="CB6" s="264"/>
      <c r="CC6" s="264"/>
      <c r="CD6" s="264"/>
      <c r="CE6" s="264"/>
      <c r="CF6" s="264"/>
      <c r="CG6" s="264"/>
      <c r="CH6" s="269"/>
      <c r="CI6" s="270"/>
      <c r="CJ6" s="271"/>
      <c r="CK6" s="271"/>
      <c r="CL6" s="271"/>
      <c r="CM6" s="271"/>
    </row>
    <row r="7" spans="1:91" s="272" customFormat="1" ht="13.95" customHeight="1" x14ac:dyDescent="0.3">
      <c r="A7" s="264"/>
      <c r="B7" s="265"/>
      <c r="C7" s="513" t="str">
        <f>+'1. Beschikbare tijd'!C15</f>
        <v>Uw situatie</v>
      </c>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5"/>
      <c r="CG7" s="264"/>
      <c r="CH7" s="269"/>
      <c r="CI7" s="270"/>
      <c r="CJ7" s="271"/>
      <c r="CK7" s="271"/>
      <c r="CL7" s="271"/>
      <c r="CM7" s="271"/>
    </row>
    <row r="8" spans="1:91" s="272" customFormat="1" ht="13.95" customHeight="1" x14ac:dyDescent="0.3">
      <c r="A8" s="264"/>
      <c r="B8" s="273"/>
      <c r="C8" s="516"/>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8"/>
      <c r="CG8" s="264"/>
      <c r="CH8" s="269"/>
      <c r="CI8" s="270"/>
      <c r="CJ8" s="271"/>
      <c r="CK8" s="271"/>
      <c r="CL8" s="271"/>
      <c r="CM8" s="271"/>
    </row>
    <row r="9" spans="1:91" s="272" customFormat="1" ht="3" customHeight="1" x14ac:dyDescent="0.3">
      <c r="A9" s="264"/>
      <c r="B9" s="264"/>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0"/>
      <c r="BZ9" s="520"/>
      <c r="CA9" s="520"/>
      <c r="CB9" s="520"/>
      <c r="CC9" s="520"/>
      <c r="CD9" s="520"/>
      <c r="CE9" s="520"/>
      <c r="CF9" s="521"/>
      <c r="CG9" s="264"/>
      <c r="CH9" s="269"/>
      <c r="CI9" s="270"/>
      <c r="CJ9" s="271"/>
      <c r="CK9" s="271"/>
      <c r="CL9" s="271"/>
      <c r="CM9" s="271"/>
    </row>
    <row r="10" spans="1:91" s="272" customFormat="1" ht="13.95" customHeight="1" x14ac:dyDescent="0.3">
      <c r="A10" s="264"/>
      <c r="B10" s="264"/>
      <c r="C10" s="531" t="str">
        <f>+IF('1. Beschikbare tijd'!C18="","",'1. Beschikbare tijd'!C18)</f>
        <v/>
      </c>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2"/>
      <c r="CE10" s="532"/>
      <c r="CF10" s="533"/>
      <c r="CG10" s="264"/>
      <c r="CH10" s="269"/>
      <c r="CI10" s="270"/>
      <c r="CJ10" s="271"/>
      <c r="CK10" s="271"/>
      <c r="CL10" s="271"/>
      <c r="CM10" s="271"/>
    </row>
    <row r="11" spans="1:91" s="272" customFormat="1" ht="3" customHeight="1" x14ac:dyDescent="0.3">
      <c r="A11" s="264"/>
      <c r="B11" s="264"/>
      <c r="C11" s="534"/>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35"/>
      <c r="BC11" s="535"/>
      <c r="BD11" s="535"/>
      <c r="BE11" s="535"/>
      <c r="BF11" s="535"/>
      <c r="BG11" s="535"/>
      <c r="BH11" s="535"/>
      <c r="BI11" s="535"/>
      <c r="BJ11" s="535"/>
      <c r="BK11" s="535"/>
      <c r="BL11" s="535"/>
      <c r="BM11" s="535"/>
      <c r="BN11" s="535"/>
      <c r="BO11" s="535"/>
      <c r="BP11" s="535"/>
      <c r="BQ11" s="535"/>
      <c r="BR11" s="535"/>
      <c r="BS11" s="535"/>
      <c r="BT11" s="535"/>
      <c r="BU11" s="535"/>
      <c r="BV11" s="535"/>
      <c r="BW11" s="535"/>
      <c r="BX11" s="535"/>
      <c r="BY11" s="535"/>
      <c r="BZ11" s="535"/>
      <c r="CA11" s="535"/>
      <c r="CB11" s="535"/>
      <c r="CC11" s="535"/>
      <c r="CD11" s="535"/>
      <c r="CE11" s="535"/>
      <c r="CF11" s="536"/>
      <c r="CG11" s="264"/>
      <c r="CH11" s="269"/>
      <c r="CI11" s="270"/>
      <c r="CJ11" s="271"/>
      <c r="CK11" s="271"/>
      <c r="CL11" s="271"/>
      <c r="CM11" s="271"/>
    </row>
    <row r="12" spans="1:91" s="272" customFormat="1" ht="3" customHeight="1" x14ac:dyDescent="0.3">
      <c r="A12" s="264"/>
      <c r="B12" s="264"/>
      <c r="C12" s="534"/>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5"/>
      <c r="BT12" s="535"/>
      <c r="BU12" s="535"/>
      <c r="BV12" s="535"/>
      <c r="BW12" s="535"/>
      <c r="BX12" s="535"/>
      <c r="BY12" s="535"/>
      <c r="BZ12" s="535"/>
      <c r="CA12" s="535"/>
      <c r="CB12" s="535"/>
      <c r="CC12" s="535"/>
      <c r="CD12" s="535"/>
      <c r="CE12" s="535"/>
      <c r="CF12" s="536"/>
      <c r="CG12" s="264"/>
      <c r="CH12" s="269"/>
      <c r="CI12" s="270"/>
      <c r="CJ12" s="271"/>
      <c r="CK12" s="271"/>
      <c r="CL12" s="271"/>
      <c r="CM12" s="271"/>
    </row>
    <row r="13" spans="1:91" s="272" customFormat="1" ht="13.95" customHeight="1" x14ac:dyDescent="0.3">
      <c r="A13" s="264"/>
      <c r="B13" s="264"/>
      <c r="C13" s="534"/>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35"/>
      <c r="BO13" s="535"/>
      <c r="BP13" s="535"/>
      <c r="BQ13" s="535"/>
      <c r="BR13" s="535"/>
      <c r="BS13" s="535"/>
      <c r="BT13" s="535"/>
      <c r="BU13" s="535"/>
      <c r="BV13" s="535"/>
      <c r="BW13" s="535"/>
      <c r="BX13" s="535"/>
      <c r="BY13" s="535"/>
      <c r="BZ13" s="535"/>
      <c r="CA13" s="535"/>
      <c r="CB13" s="535"/>
      <c r="CC13" s="535"/>
      <c r="CD13" s="535"/>
      <c r="CE13" s="535"/>
      <c r="CF13" s="536"/>
      <c r="CG13" s="264"/>
      <c r="CH13" s="269"/>
      <c r="CI13" s="270"/>
      <c r="CJ13" s="271"/>
      <c r="CK13" s="271"/>
      <c r="CL13" s="271"/>
      <c r="CM13" s="271"/>
    </row>
    <row r="14" spans="1:91" s="272" customFormat="1" ht="3" customHeight="1" x14ac:dyDescent="0.3">
      <c r="A14" s="264"/>
      <c r="B14" s="264"/>
      <c r="C14" s="534"/>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5"/>
      <c r="BW14" s="535"/>
      <c r="BX14" s="535"/>
      <c r="BY14" s="535"/>
      <c r="BZ14" s="535"/>
      <c r="CA14" s="535"/>
      <c r="CB14" s="535"/>
      <c r="CC14" s="535"/>
      <c r="CD14" s="535"/>
      <c r="CE14" s="535"/>
      <c r="CF14" s="536"/>
      <c r="CG14" s="264"/>
      <c r="CH14" s="269"/>
      <c r="CI14" s="270"/>
      <c r="CJ14" s="271"/>
      <c r="CK14" s="271"/>
      <c r="CL14" s="271"/>
      <c r="CM14" s="271"/>
    </row>
    <row r="15" spans="1:91" s="272" customFormat="1" ht="3" customHeight="1" x14ac:dyDescent="0.3">
      <c r="A15" s="264"/>
      <c r="B15" s="264"/>
      <c r="C15" s="534"/>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5"/>
      <c r="BJ15" s="535"/>
      <c r="BK15" s="535"/>
      <c r="BL15" s="535"/>
      <c r="BM15" s="535"/>
      <c r="BN15" s="535"/>
      <c r="BO15" s="535"/>
      <c r="BP15" s="535"/>
      <c r="BQ15" s="535"/>
      <c r="BR15" s="535"/>
      <c r="BS15" s="535"/>
      <c r="BT15" s="535"/>
      <c r="BU15" s="535"/>
      <c r="BV15" s="535"/>
      <c r="BW15" s="535"/>
      <c r="BX15" s="535"/>
      <c r="BY15" s="535"/>
      <c r="BZ15" s="535"/>
      <c r="CA15" s="535"/>
      <c r="CB15" s="535"/>
      <c r="CC15" s="535"/>
      <c r="CD15" s="535"/>
      <c r="CE15" s="535"/>
      <c r="CF15" s="536"/>
      <c r="CG15" s="264"/>
      <c r="CH15" s="269"/>
      <c r="CI15" s="270"/>
      <c r="CJ15" s="271"/>
      <c r="CK15" s="271"/>
      <c r="CL15" s="271"/>
      <c r="CM15" s="271"/>
    </row>
    <row r="16" spans="1:91" s="272" customFormat="1" ht="13.95" customHeight="1" x14ac:dyDescent="0.3">
      <c r="A16" s="264"/>
      <c r="B16" s="264"/>
      <c r="C16" s="534"/>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35"/>
      <c r="BJ16" s="535"/>
      <c r="BK16" s="535"/>
      <c r="BL16" s="535"/>
      <c r="BM16" s="535"/>
      <c r="BN16" s="535"/>
      <c r="BO16" s="535"/>
      <c r="BP16" s="535"/>
      <c r="BQ16" s="535"/>
      <c r="BR16" s="535"/>
      <c r="BS16" s="535"/>
      <c r="BT16" s="535"/>
      <c r="BU16" s="535"/>
      <c r="BV16" s="535"/>
      <c r="BW16" s="535"/>
      <c r="BX16" s="535"/>
      <c r="BY16" s="535"/>
      <c r="BZ16" s="535"/>
      <c r="CA16" s="535"/>
      <c r="CB16" s="535"/>
      <c r="CC16" s="535"/>
      <c r="CD16" s="535"/>
      <c r="CE16" s="535"/>
      <c r="CF16" s="536"/>
      <c r="CG16" s="264"/>
      <c r="CH16" s="269"/>
      <c r="CI16" s="270"/>
      <c r="CJ16" s="271"/>
      <c r="CK16" s="271"/>
      <c r="CL16" s="271"/>
      <c r="CM16" s="271"/>
    </row>
    <row r="17" spans="1:91" s="272" customFormat="1" ht="13.95" customHeight="1" x14ac:dyDescent="0.3">
      <c r="A17" s="264"/>
      <c r="B17" s="264"/>
      <c r="C17" s="534"/>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5"/>
      <c r="BP17" s="535"/>
      <c r="BQ17" s="535"/>
      <c r="BR17" s="535"/>
      <c r="BS17" s="535"/>
      <c r="BT17" s="535"/>
      <c r="BU17" s="535"/>
      <c r="BV17" s="535"/>
      <c r="BW17" s="535"/>
      <c r="BX17" s="535"/>
      <c r="BY17" s="535"/>
      <c r="BZ17" s="535"/>
      <c r="CA17" s="535"/>
      <c r="CB17" s="535"/>
      <c r="CC17" s="535"/>
      <c r="CD17" s="535"/>
      <c r="CE17" s="535"/>
      <c r="CF17" s="536"/>
      <c r="CG17" s="264"/>
      <c r="CH17" s="269"/>
      <c r="CI17" s="270"/>
      <c r="CJ17" s="271"/>
      <c r="CK17" s="271"/>
      <c r="CL17" s="271"/>
      <c r="CM17" s="271"/>
    </row>
    <row r="18" spans="1:91" s="272" customFormat="1" ht="13.95" customHeight="1" x14ac:dyDescent="0.3">
      <c r="A18" s="264"/>
      <c r="B18" s="264"/>
      <c r="C18" s="537"/>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c r="CB18" s="538"/>
      <c r="CC18" s="538"/>
      <c r="CD18" s="538"/>
      <c r="CE18" s="538"/>
      <c r="CF18" s="539"/>
      <c r="CG18" s="264"/>
      <c r="CH18" s="269"/>
      <c r="CI18" s="270"/>
      <c r="CJ18" s="271"/>
      <c r="CK18" s="271"/>
      <c r="CL18" s="271"/>
      <c r="CM18" s="271"/>
    </row>
    <row r="19" spans="1:91" s="272" customFormat="1" ht="13.95" customHeight="1" x14ac:dyDescent="0.3">
      <c r="A19" s="26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5"/>
      <c r="AL19" s="265"/>
      <c r="AM19" s="265"/>
      <c r="AN19" s="265"/>
      <c r="AO19" s="265"/>
      <c r="AP19" s="265"/>
      <c r="AQ19" s="266"/>
      <c r="AR19" s="266"/>
      <c r="AS19" s="266"/>
      <c r="AT19" s="266"/>
      <c r="AU19" s="266"/>
      <c r="AV19" s="266"/>
      <c r="AW19" s="266"/>
      <c r="AX19" s="266"/>
      <c r="AY19" s="266"/>
      <c r="AZ19" s="266"/>
      <c r="BA19" s="266"/>
      <c r="BB19" s="267"/>
      <c r="BC19" s="267"/>
      <c r="BD19" s="267"/>
      <c r="BE19" s="264"/>
      <c r="BF19" s="264"/>
      <c r="BG19" s="264"/>
      <c r="BH19" s="264"/>
      <c r="BI19" s="264"/>
      <c r="BJ19" s="264"/>
      <c r="BK19" s="268"/>
      <c r="BL19" s="264"/>
      <c r="BM19" s="264"/>
      <c r="BN19" s="264"/>
      <c r="BO19" s="266"/>
      <c r="BP19" s="264"/>
      <c r="BQ19" s="264"/>
      <c r="BR19" s="264"/>
      <c r="BS19" s="264"/>
      <c r="BT19" s="264"/>
      <c r="BU19" s="264"/>
      <c r="BV19" s="264"/>
      <c r="BW19" s="264"/>
      <c r="BX19" s="264"/>
      <c r="BY19" s="266"/>
      <c r="BZ19" s="264"/>
      <c r="CA19" s="264"/>
      <c r="CB19" s="264"/>
      <c r="CC19" s="264"/>
      <c r="CD19" s="264"/>
      <c r="CE19" s="264"/>
      <c r="CF19" s="264"/>
      <c r="CG19" s="264"/>
      <c r="CH19" s="270"/>
      <c r="CI19" s="270"/>
      <c r="CJ19" s="271"/>
      <c r="CK19" s="271"/>
      <c r="CL19" s="271"/>
    </row>
    <row r="20" spans="1:91" s="272" customFormat="1" ht="13.95" customHeight="1" x14ac:dyDescent="0.3">
      <c r="A20" s="26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5"/>
      <c r="AL20" s="265"/>
      <c r="AM20" s="265"/>
      <c r="AN20" s="265"/>
      <c r="AO20" s="265"/>
      <c r="AP20" s="265"/>
      <c r="AQ20" s="266"/>
      <c r="AR20" s="266"/>
      <c r="AS20" s="266"/>
      <c r="AT20" s="266"/>
      <c r="AU20" s="266"/>
      <c r="AV20" s="266"/>
      <c r="AW20" s="266"/>
      <c r="AX20" s="266"/>
      <c r="AY20" s="266"/>
      <c r="AZ20" s="266"/>
      <c r="BA20" s="266"/>
      <c r="BB20" s="267"/>
      <c r="BC20" s="267"/>
      <c r="BD20" s="267"/>
      <c r="BE20" s="264"/>
      <c r="BF20" s="264"/>
      <c r="BG20" s="264"/>
      <c r="BH20" s="264"/>
      <c r="BI20" s="264"/>
      <c r="BJ20" s="264"/>
      <c r="BK20" s="268"/>
      <c r="BL20" s="264"/>
      <c r="BM20" s="264"/>
      <c r="BN20" s="264"/>
      <c r="BO20" s="266"/>
      <c r="BP20" s="264"/>
      <c r="BQ20" s="264"/>
      <c r="BR20" s="264"/>
      <c r="BS20" s="264"/>
      <c r="BT20" s="264"/>
      <c r="BU20" s="264"/>
      <c r="BV20" s="264"/>
      <c r="BW20" s="264"/>
      <c r="BX20" s="264"/>
      <c r="BY20" s="266"/>
      <c r="BZ20" s="264"/>
      <c r="CA20" s="264"/>
      <c r="CB20" s="264"/>
      <c r="CC20" s="264"/>
      <c r="CD20" s="264"/>
      <c r="CE20" s="264"/>
      <c r="CF20" s="264"/>
      <c r="CG20" s="264"/>
      <c r="CH20" s="270"/>
      <c r="CI20" s="270"/>
      <c r="CJ20" s="271"/>
      <c r="CK20" s="271"/>
      <c r="CL20" s="271"/>
    </row>
    <row r="21" spans="1:91" s="272" customFormat="1" ht="13.95" customHeight="1" x14ac:dyDescent="0.3">
      <c r="A21" s="264"/>
      <c r="B21" s="264"/>
      <c r="C21" s="513" t="s">
        <v>96</v>
      </c>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5"/>
      <c r="CG21" s="264"/>
      <c r="CH21" s="269"/>
      <c r="CI21" s="270"/>
      <c r="CJ21" s="271"/>
      <c r="CK21" s="271"/>
      <c r="CL21" s="271"/>
      <c r="CM21" s="271"/>
    </row>
    <row r="22" spans="1:91" s="272" customFormat="1" ht="13.95" customHeight="1" x14ac:dyDescent="0.3">
      <c r="A22" s="264"/>
      <c r="B22" s="264"/>
      <c r="C22" s="516"/>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8"/>
      <c r="CG22" s="264"/>
      <c r="CH22" s="269"/>
      <c r="CI22" s="270"/>
      <c r="CJ22" s="271"/>
      <c r="CK22" s="271"/>
      <c r="CL22" s="271"/>
      <c r="CM22" s="271"/>
    </row>
    <row r="23" spans="1:91" s="272" customFormat="1" ht="3" customHeight="1" x14ac:dyDescent="0.3">
      <c r="A23" s="264"/>
      <c r="B23" s="264"/>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1"/>
      <c r="CG23" s="264"/>
      <c r="CH23" s="269"/>
      <c r="CI23" s="270"/>
      <c r="CJ23" s="271"/>
      <c r="CK23" s="271"/>
      <c r="CL23" s="271"/>
      <c r="CM23" s="271"/>
    </row>
    <row r="24" spans="1:91" s="272" customFormat="1" ht="3" customHeight="1" x14ac:dyDescent="0.3">
      <c r="A24" s="264"/>
      <c r="B24" s="264"/>
      <c r="C24" s="274"/>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6"/>
      <c r="AS24" s="276"/>
      <c r="AT24" s="276"/>
      <c r="AU24" s="276"/>
      <c r="AV24" s="276"/>
      <c r="AW24" s="276"/>
      <c r="AX24" s="276"/>
      <c r="AY24" s="276"/>
      <c r="AZ24" s="276"/>
      <c r="BA24" s="276"/>
      <c r="BB24" s="276"/>
      <c r="BC24" s="276"/>
      <c r="BD24" s="276"/>
      <c r="BE24" s="276"/>
      <c r="BF24" s="275"/>
      <c r="BG24" s="275"/>
      <c r="BH24" s="275"/>
      <c r="BI24" s="275"/>
      <c r="BJ24" s="275"/>
      <c r="BK24" s="275"/>
      <c r="BL24" s="276"/>
      <c r="BM24" s="275"/>
      <c r="BN24" s="275"/>
      <c r="BO24" s="275"/>
      <c r="BP24" s="276"/>
      <c r="BQ24" s="275"/>
      <c r="BR24" s="275"/>
      <c r="BS24" s="275"/>
      <c r="BT24" s="275"/>
      <c r="BU24" s="275"/>
      <c r="BV24" s="275"/>
      <c r="BW24" s="275"/>
      <c r="BX24" s="275"/>
      <c r="BY24" s="275"/>
      <c r="BZ24" s="276"/>
      <c r="CA24" s="275"/>
      <c r="CB24" s="275"/>
      <c r="CC24" s="275"/>
      <c r="CD24" s="275"/>
      <c r="CE24" s="275"/>
      <c r="CF24" s="277"/>
      <c r="CG24" s="264"/>
      <c r="CH24" s="269"/>
      <c r="CI24" s="270"/>
      <c r="CJ24" s="271"/>
      <c r="CK24" s="271"/>
      <c r="CL24" s="271"/>
      <c r="CM24" s="271"/>
    </row>
    <row r="25" spans="1:91" s="272" customFormat="1" ht="3" customHeight="1" x14ac:dyDescent="0.3">
      <c r="A25" s="264"/>
      <c r="B25" s="264"/>
      <c r="C25" s="278"/>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80"/>
      <c r="AS25" s="280"/>
      <c r="AT25" s="280"/>
      <c r="AU25" s="280"/>
      <c r="AV25" s="280"/>
      <c r="AW25" s="280"/>
      <c r="AX25" s="280"/>
      <c r="AY25" s="280"/>
      <c r="AZ25" s="280"/>
      <c r="BA25" s="280"/>
      <c r="BB25" s="280"/>
      <c r="BC25" s="280"/>
      <c r="BD25" s="280"/>
      <c r="BE25" s="280"/>
      <c r="BF25" s="279"/>
      <c r="BG25" s="279"/>
      <c r="BH25" s="279"/>
      <c r="BI25" s="279"/>
      <c r="BJ25" s="279"/>
      <c r="BK25" s="279"/>
      <c r="BL25" s="280"/>
      <c r="BM25" s="279"/>
      <c r="BN25" s="279"/>
      <c r="BO25" s="279"/>
      <c r="BP25" s="280"/>
      <c r="BQ25" s="279"/>
      <c r="BR25" s="279"/>
      <c r="BS25" s="279"/>
      <c r="BT25" s="279"/>
      <c r="BU25" s="279"/>
      <c r="BV25" s="279"/>
      <c r="BW25" s="279"/>
      <c r="BX25" s="279"/>
      <c r="BY25" s="279"/>
      <c r="BZ25" s="280"/>
      <c r="CA25" s="279"/>
      <c r="CB25" s="279"/>
      <c r="CC25" s="279"/>
      <c r="CD25" s="279"/>
      <c r="CE25" s="279"/>
      <c r="CF25" s="281"/>
      <c r="CG25" s="264"/>
      <c r="CH25" s="269"/>
      <c r="CI25" s="270"/>
      <c r="CJ25" s="271"/>
      <c r="CK25" s="271"/>
      <c r="CL25" s="271"/>
      <c r="CM25" s="271"/>
    </row>
    <row r="26" spans="1:91" s="272" customFormat="1" ht="13.95" customHeight="1" x14ac:dyDescent="0.3">
      <c r="A26" s="264"/>
      <c r="B26" s="264"/>
      <c r="C26" s="278"/>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80"/>
      <c r="AS26" s="280"/>
      <c r="AT26" s="280"/>
      <c r="AU26" s="280"/>
      <c r="AV26" s="280"/>
      <c r="AW26" s="280"/>
      <c r="AX26" s="280"/>
      <c r="AY26" s="280"/>
      <c r="AZ26" s="280"/>
      <c r="BA26" s="280"/>
      <c r="BB26" s="280"/>
      <c r="BC26" s="280"/>
      <c r="BD26" s="280"/>
      <c r="BE26" s="280"/>
      <c r="BF26" s="279"/>
      <c r="BG26" s="279"/>
      <c r="BH26" s="279"/>
      <c r="BI26" s="279"/>
      <c r="BJ26" s="279"/>
      <c r="BK26" s="279"/>
      <c r="BL26" s="280"/>
      <c r="BM26" s="279"/>
      <c r="BN26" s="279"/>
      <c r="BO26" s="279"/>
      <c r="BP26" s="280"/>
      <c r="BQ26" s="279"/>
      <c r="BR26" s="279"/>
      <c r="BS26" s="279"/>
      <c r="BT26" s="279"/>
      <c r="BU26" s="279"/>
      <c r="BV26" s="279"/>
      <c r="BW26" s="279"/>
      <c r="BX26" s="279"/>
      <c r="BY26" s="279"/>
      <c r="BZ26" s="280"/>
      <c r="CA26" s="279"/>
      <c r="CB26" s="279"/>
      <c r="CC26" s="279"/>
      <c r="CD26" s="279"/>
      <c r="CE26" s="279"/>
      <c r="CF26" s="281"/>
      <c r="CG26" s="264"/>
      <c r="CH26" s="269"/>
      <c r="CI26" s="270"/>
      <c r="CJ26" s="271"/>
      <c r="CK26" s="271"/>
      <c r="CL26" s="271"/>
      <c r="CM26" s="271"/>
    </row>
    <row r="27" spans="1:91" s="290" customFormat="1" ht="13.95" customHeight="1" x14ac:dyDescent="0.3">
      <c r="A27" s="282"/>
      <c r="B27" s="282"/>
      <c r="C27" s="283"/>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346" t="str">
        <f>++IF('1. Beschikbare tijd'!AN10="","",IF(AND('1. Beschikbare tijd'!$BR$50=0,COUNTA('2. Opsomming schoonmaaktaken'!$AA$18:$BJ$70)=0),"U HEEFT NOG NIETS INGEPLAND.",IF(AND('1. Beschikbare tijd'!$BR$50&gt;0,COUNTA('2. Opsomming schoonmaaktaken'!$AA$18:$BJ$70)=0),"U HEEFT WEL DE BESCHIKBARE TIJD MAAR NOG GEEN SCHOONMAAKUREN INGEPLAND.",IF(AND('1. Beschikbare tijd'!$BR$50=0,COUNTA('2. Opsomming schoonmaaktaken'!$AA$18:$BJ$70)&gt;0),"U HEEFT NOG NIET DE BESCHIKBARE SCHOONMAAKUREN INGEVULD","UW PLANNING RESULTEERT IN ONDERSTAAND URENOVERZICHT"))))</f>
        <v/>
      </c>
      <c r="AS27" s="285"/>
      <c r="AT27" s="285"/>
      <c r="AU27" s="285"/>
      <c r="AV27" s="285"/>
      <c r="AW27" s="285"/>
      <c r="AX27" s="285"/>
      <c r="AY27" s="285"/>
      <c r="AZ27" s="285"/>
      <c r="BA27" s="285"/>
      <c r="BB27" s="285"/>
      <c r="BC27" s="285"/>
      <c r="BD27" s="285"/>
      <c r="BE27" s="285"/>
      <c r="BF27" s="284"/>
      <c r="BG27" s="284"/>
      <c r="BH27" s="284"/>
      <c r="BI27" s="284"/>
      <c r="BJ27" s="284"/>
      <c r="BK27" s="284"/>
      <c r="BL27" s="285"/>
      <c r="BM27" s="284"/>
      <c r="BN27" s="284"/>
      <c r="BO27" s="284"/>
      <c r="BP27" s="285"/>
      <c r="BQ27" s="284"/>
      <c r="BR27" s="284"/>
      <c r="BS27" s="284"/>
      <c r="BT27" s="284"/>
      <c r="BU27" s="284"/>
      <c r="BV27" s="284"/>
      <c r="BW27" s="284"/>
      <c r="BX27" s="284"/>
      <c r="BY27" s="284"/>
      <c r="BZ27" s="285"/>
      <c r="CA27" s="284"/>
      <c r="CB27" s="284"/>
      <c r="CC27" s="284"/>
      <c r="CD27" s="284"/>
      <c r="CE27" s="284"/>
      <c r="CF27" s="286"/>
      <c r="CG27" s="282"/>
      <c r="CH27" s="287"/>
      <c r="CI27" s="288"/>
      <c r="CJ27" s="289"/>
      <c r="CK27" s="289"/>
      <c r="CL27" s="289"/>
      <c r="CM27" s="289"/>
    </row>
    <row r="28" spans="1:91" s="272" customFormat="1" ht="13.95" customHeight="1" x14ac:dyDescent="0.3">
      <c r="A28" s="264"/>
      <c r="B28" s="264"/>
      <c r="C28" s="278"/>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80"/>
      <c r="AS28" s="280"/>
      <c r="AT28" s="280"/>
      <c r="AU28" s="280"/>
      <c r="AV28" s="280"/>
      <c r="AW28" s="280"/>
      <c r="AX28" s="280"/>
      <c r="AY28" s="280"/>
      <c r="AZ28" s="280"/>
      <c r="BA28" s="280"/>
      <c r="BB28" s="280"/>
      <c r="BC28" s="280"/>
      <c r="BD28" s="280"/>
      <c r="BE28" s="280"/>
      <c r="BF28" s="279"/>
      <c r="BG28" s="279"/>
      <c r="BH28" s="279"/>
      <c r="BI28" s="279"/>
      <c r="BJ28" s="279"/>
      <c r="BK28" s="279"/>
      <c r="BL28" s="280"/>
      <c r="BM28" s="279"/>
      <c r="BN28" s="279"/>
      <c r="BO28" s="279"/>
      <c r="BP28" s="280"/>
      <c r="BQ28" s="279"/>
      <c r="BR28" s="279"/>
      <c r="BS28" s="279"/>
      <c r="BT28" s="279"/>
      <c r="BU28" s="279"/>
      <c r="BV28" s="279"/>
      <c r="BW28" s="279"/>
      <c r="BX28" s="279"/>
      <c r="BY28" s="279"/>
      <c r="BZ28" s="280"/>
      <c r="CA28" s="279"/>
      <c r="CB28" s="279"/>
      <c r="CC28" s="279"/>
      <c r="CD28" s="279"/>
      <c r="CE28" s="279"/>
      <c r="CF28" s="281"/>
      <c r="CG28" s="264"/>
      <c r="CH28" s="269"/>
      <c r="CI28" s="270"/>
      <c r="CJ28" s="271"/>
      <c r="CK28" s="271"/>
      <c r="CL28" s="271"/>
      <c r="CM28" s="271"/>
    </row>
    <row r="29" spans="1:91" s="272" customFormat="1" ht="13.95" customHeight="1" x14ac:dyDescent="0.3">
      <c r="A29" s="264"/>
      <c r="B29" s="264"/>
      <c r="C29" s="291"/>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292"/>
      <c r="AS29" s="292"/>
      <c r="AT29" s="292"/>
      <c r="AU29" s="292"/>
      <c r="AV29" s="292"/>
      <c r="AW29" s="292"/>
      <c r="AX29" s="292"/>
      <c r="AY29" s="292"/>
      <c r="AZ29" s="292"/>
      <c r="BA29" s="292"/>
      <c r="BB29" s="292"/>
      <c r="BC29" s="292"/>
      <c r="BD29" s="292"/>
      <c r="BE29" s="292"/>
      <c r="BF29" s="107"/>
      <c r="BG29" s="107"/>
      <c r="BH29" s="107"/>
      <c r="BI29" s="107"/>
      <c r="BJ29" s="107"/>
      <c r="BK29" s="107"/>
      <c r="BL29" s="292"/>
      <c r="BM29" s="107"/>
      <c r="BN29" s="107"/>
      <c r="BO29" s="107"/>
      <c r="BP29" s="292"/>
      <c r="BQ29" s="107"/>
      <c r="BR29" s="107"/>
      <c r="BS29" s="107"/>
      <c r="BT29" s="107"/>
      <c r="BU29" s="107"/>
      <c r="BV29" s="107"/>
      <c r="BW29" s="107"/>
      <c r="BX29" s="107"/>
      <c r="BY29" s="107"/>
      <c r="BZ29" s="292"/>
      <c r="CA29" s="107"/>
      <c r="CB29" s="107"/>
      <c r="CC29" s="107"/>
      <c r="CD29" s="107"/>
      <c r="CE29" s="279"/>
      <c r="CF29" s="281"/>
      <c r="CG29" s="264"/>
      <c r="CH29" s="269"/>
      <c r="CI29" s="270"/>
      <c r="CJ29" s="271"/>
      <c r="CK29" s="271"/>
      <c r="CL29" s="271"/>
      <c r="CM29" s="271"/>
    </row>
    <row r="30" spans="1:91" s="272" customFormat="1" ht="13.95" customHeight="1" x14ac:dyDescent="0.3">
      <c r="A30" s="264"/>
      <c r="B30" s="264"/>
      <c r="C30" s="291"/>
      <c r="D30" s="107"/>
      <c r="E30" s="107"/>
      <c r="F30" s="107"/>
      <c r="G30" s="107"/>
      <c r="H30" s="564" t="s">
        <v>10</v>
      </c>
      <c r="I30" s="565"/>
      <c r="J30" s="565"/>
      <c r="K30" s="565"/>
      <c r="L30" s="565"/>
      <c r="M30" s="565"/>
      <c r="N30" s="565"/>
      <c r="O30" s="565"/>
      <c r="P30" s="565"/>
      <c r="Q30" s="565"/>
      <c r="R30" s="565"/>
      <c r="S30" s="565"/>
      <c r="T30" s="565"/>
      <c r="U30" s="565"/>
      <c r="V30" s="565"/>
      <c r="W30" s="565"/>
      <c r="X30" s="565"/>
      <c r="Y30" s="566"/>
      <c r="Z30" s="555" t="s">
        <v>17</v>
      </c>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7"/>
      <c r="CB30" s="107"/>
      <c r="CC30" s="107"/>
      <c r="CD30" s="107"/>
      <c r="CE30" s="279"/>
      <c r="CF30" s="281"/>
      <c r="CG30" s="264"/>
      <c r="CH30" s="269"/>
      <c r="CI30" s="270"/>
      <c r="CJ30" s="271"/>
      <c r="CK30" s="271"/>
      <c r="CL30" s="271"/>
      <c r="CM30" s="271"/>
    </row>
    <row r="31" spans="1:91" s="272" customFormat="1" ht="13.95" customHeight="1" x14ac:dyDescent="0.3">
      <c r="A31" s="264"/>
      <c r="B31" s="264"/>
      <c r="C31" s="291"/>
      <c r="D31" s="107"/>
      <c r="E31" s="107"/>
      <c r="F31" s="107"/>
      <c r="G31" s="107"/>
      <c r="H31" s="567"/>
      <c r="I31" s="568"/>
      <c r="J31" s="568"/>
      <c r="K31" s="568"/>
      <c r="L31" s="568"/>
      <c r="M31" s="568"/>
      <c r="N31" s="568"/>
      <c r="O31" s="568"/>
      <c r="P31" s="568"/>
      <c r="Q31" s="568"/>
      <c r="R31" s="568"/>
      <c r="S31" s="568"/>
      <c r="T31" s="568"/>
      <c r="U31" s="568"/>
      <c r="V31" s="568"/>
      <c r="W31" s="568"/>
      <c r="X31" s="568"/>
      <c r="Y31" s="569"/>
      <c r="Z31" s="107"/>
      <c r="AA31" s="107"/>
      <c r="AB31" s="107"/>
      <c r="AC31" s="107"/>
      <c r="AD31" s="107"/>
      <c r="AE31" s="107"/>
      <c r="AF31" s="107"/>
      <c r="AG31" s="107"/>
      <c r="AH31" s="107"/>
      <c r="AI31" s="107"/>
      <c r="AJ31" s="107"/>
      <c r="AK31" s="107"/>
      <c r="AL31" s="107"/>
      <c r="AM31" s="107"/>
      <c r="AN31" s="107"/>
      <c r="AO31" s="107"/>
      <c r="AP31" s="107"/>
      <c r="AQ31" s="107"/>
      <c r="AR31" s="292"/>
      <c r="AS31" s="292"/>
      <c r="AT31" s="292"/>
      <c r="AU31" s="292"/>
      <c r="AV31" s="292"/>
      <c r="AW31" s="292"/>
      <c r="AX31" s="292"/>
      <c r="AY31" s="292"/>
      <c r="AZ31" s="292"/>
      <c r="BA31" s="292"/>
      <c r="BB31" s="292"/>
      <c r="BC31" s="292"/>
      <c r="BD31" s="292"/>
      <c r="BE31" s="292"/>
      <c r="BF31" s="107"/>
      <c r="BG31" s="107"/>
      <c r="BH31" s="107"/>
      <c r="BI31" s="107"/>
      <c r="BJ31" s="107"/>
      <c r="BK31" s="107"/>
      <c r="BL31" s="292"/>
      <c r="BM31" s="107"/>
      <c r="BN31" s="107"/>
      <c r="BO31" s="107"/>
      <c r="BP31" s="292"/>
      <c r="BQ31" s="107"/>
      <c r="BR31" s="107"/>
      <c r="BS31" s="107"/>
      <c r="BT31" s="107"/>
      <c r="BU31" s="107"/>
      <c r="BV31" s="107"/>
      <c r="BW31" s="107"/>
      <c r="BX31" s="107"/>
      <c r="BY31" s="107"/>
      <c r="BZ31" s="292"/>
      <c r="CA31" s="108"/>
      <c r="CB31" s="107"/>
      <c r="CC31" s="107"/>
      <c r="CD31" s="107"/>
      <c r="CE31" s="279"/>
      <c r="CF31" s="281"/>
      <c r="CG31" s="264"/>
      <c r="CH31" s="269"/>
      <c r="CI31" s="270"/>
      <c r="CJ31" s="271"/>
      <c r="CK31" s="271"/>
      <c r="CL31" s="271"/>
      <c r="CM31" s="271"/>
    </row>
    <row r="32" spans="1:91" s="272" customFormat="1" ht="13.95" customHeight="1" x14ac:dyDescent="0.3">
      <c r="A32" s="264"/>
      <c r="B32" s="264"/>
      <c r="C32" s="291"/>
      <c r="D32" s="107"/>
      <c r="E32" s="107"/>
      <c r="F32" s="107"/>
      <c r="G32" s="107"/>
      <c r="H32" s="567"/>
      <c r="I32" s="568"/>
      <c r="J32" s="568"/>
      <c r="K32" s="568"/>
      <c r="L32" s="568"/>
      <c r="M32" s="568"/>
      <c r="N32" s="568"/>
      <c r="O32" s="568"/>
      <c r="P32" s="568"/>
      <c r="Q32" s="568"/>
      <c r="R32" s="568"/>
      <c r="S32" s="568"/>
      <c r="T32" s="568"/>
      <c r="U32" s="568"/>
      <c r="V32" s="568"/>
      <c r="W32" s="568"/>
      <c r="X32" s="568"/>
      <c r="Y32" s="569"/>
      <c r="Z32" s="558" t="s">
        <v>8</v>
      </c>
      <c r="AA32" s="559"/>
      <c r="AB32" s="559"/>
      <c r="AC32" s="559"/>
      <c r="AD32" s="559"/>
      <c r="AE32" s="559"/>
      <c r="AF32" s="559"/>
      <c r="AG32" s="559"/>
      <c r="AH32" s="559"/>
      <c r="AI32" s="560"/>
      <c r="AJ32" s="558" t="s">
        <v>9</v>
      </c>
      <c r="AK32" s="559"/>
      <c r="AL32" s="559"/>
      <c r="AM32" s="559"/>
      <c r="AN32" s="559"/>
      <c r="AO32" s="559"/>
      <c r="AP32" s="559"/>
      <c r="AQ32" s="559"/>
      <c r="AR32" s="559"/>
      <c r="AS32" s="560"/>
      <c r="AT32" s="558" t="s">
        <v>79</v>
      </c>
      <c r="AU32" s="559"/>
      <c r="AV32" s="559"/>
      <c r="AW32" s="559"/>
      <c r="AX32" s="559"/>
      <c r="AY32" s="559"/>
      <c r="AZ32" s="559"/>
      <c r="BA32" s="559"/>
      <c r="BB32" s="559"/>
      <c r="BC32" s="560"/>
      <c r="BD32" s="558" t="s">
        <v>1</v>
      </c>
      <c r="BE32" s="559"/>
      <c r="BF32" s="559"/>
      <c r="BG32" s="559"/>
      <c r="BH32" s="559"/>
      <c r="BI32" s="559"/>
      <c r="BJ32" s="559"/>
      <c r="BK32" s="559"/>
      <c r="BL32" s="559"/>
      <c r="BM32" s="560"/>
      <c r="BN32" s="558" t="s">
        <v>34</v>
      </c>
      <c r="BO32" s="559"/>
      <c r="BP32" s="559"/>
      <c r="BQ32" s="559"/>
      <c r="BR32" s="559"/>
      <c r="BS32" s="559"/>
      <c r="BT32" s="559"/>
      <c r="BU32" s="559"/>
      <c r="BV32" s="559"/>
      <c r="BW32" s="559"/>
      <c r="BX32" s="559"/>
      <c r="BY32" s="559"/>
      <c r="BZ32" s="559"/>
      <c r="CA32" s="560"/>
      <c r="CB32" s="107"/>
      <c r="CC32" s="107"/>
      <c r="CD32" s="107"/>
      <c r="CE32" s="279"/>
      <c r="CF32" s="281"/>
      <c r="CG32" s="264"/>
      <c r="CH32" s="269"/>
      <c r="CI32" s="270"/>
      <c r="CJ32" s="271"/>
      <c r="CK32" s="271"/>
      <c r="CL32" s="271"/>
      <c r="CM32" s="271"/>
    </row>
    <row r="33" spans="1:91" s="272" customFormat="1" ht="13.95" customHeight="1" x14ac:dyDescent="0.3">
      <c r="A33" s="264"/>
      <c r="B33" s="264"/>
      <c r="C33" s="291"/>
      <c r="D33" s="107"/>
      <c r="E33" s="107"/>
      <c r="F33" s="107"/>
      <c r="G33" s="107"/>
      <c r="H33" s="570"/>
      <c r="I33" s="571"/>
      <c r="J33" s="571"/>
      <c r="K33" s="571"/>
      <c r="L33" s="571"/>
      <c r="M33" s="571"/>
      <c r="N33" s="571"/>
      <c r="O33" s="571"/>
      <c r="P33" s="571"/>
      <c r="Q33" s="571"/>
      <c r="R33" s="571"/>
      <c r="S33" s="571"/>
      <c r="T33" s="571"/>
      <c r="U33" s="571"/>
      <c r="V33" s="571"/>
      <c r="W33" s="571"/>
      <c r="X33" s="571"/>
      <c r="Y33" s="572"/>
      <c r="Z33" s="561"/>
      <c r="AA33" s="562"/>
      <c r="AB33" s="562"/>
      <c r="AC33" s="562"/>
      <c r="AD33" s="562"/>
      <c r="AE33" s="562"/>
      <c r="AF33" s="562"/>
      <c r="AG33" s="562"/>
      <c r="AH33" s="562"/>
      <c r="AI33" s="563"/>
      <c r="AJ33" s="561"/>
      <c r="AK33" s="562"/>
      <c r="AL33" s="562"/>
      <c r="AM33" s="562"/>
      <c r="AN33" s="562"/>
      <c r="AO33" s="562"/>
      <c r="AP33" s="562"/>
      <c r="AQ33" s="562"/>
      <c r="AR33" s="562"/>
      <c r="AS33" s="563"/>
      <c r="AT33" s="561"/>
      <c r="AU33" s="562"/>
      <c r="AV33" s="562"/>
      <c r="AW33" s="562"/>
      <c r="AX33" s="562"/>
      <c r="AY33" s="562"/>
      <c r="AZ33" s="562"/>
      <c r="BA33" s="562"/>
      <c r="BB33" s="562"/>
      <c r="BC33" s="563"/>
      <c r="BD33" s="561"/>
      <c r="BE33" s="562"/>
      <c r="BF33" s="562"/>
      <c r="BG33" s="562"/>
      <c r="BH33" s="562"/>
      <c r="BI33" s="562"/>
      <c r="BJ33" s="562"/>
      <c r="BK33" s="562"/>
      <c r="BL33" s="562"/>
      <c r="BM33" s="563"/>
      <c r="BN33" s="561"/>
      <c r="BO33" s="562"/>
      <c r="BP33" s="562"/>
      <c r="BQ33" s="562"/>
      <c r="BR33" s="562"/>
      <c r="BS33" s="562"/>
      <c r="BT33" s="562"/>
      <c r="BU33" s="562"/>
      <c r="BV33" s="562"/>
      <c r="BW33" s="562"/>
      <c r="BX33" s="562"/>
      <c r="BY33" s="562"/>
      <c r="BZ33" s="562"/>
      <c r="CA33" s="563"/>
      <c r="CB33" s="107"/>
      <c r="CC33" s="107"/>
      <c r="CD33" s="107"/>
      <c r="CE33" s="279"/>
      <c r="CF33" s="281"/>
      <c r="CG33" s="264"/>
      <c r="CH33" s="269"/>
      <c r="CI33" s="270"/>
      <c r="CJ33" s="271"/>
      <c r="CK33" s="271"/>
      <c r="CL33" s="271"/>
      <c r="CM33" s="271"/>
    </row>
    <row r="34" spans="1:91" s="272" customFormat="1" ht="13.95" customHeight="1" x14ac:dyDescent="0.3">
      <c r="A34" s="264"/>
      <c r="B34" s="264"/>
      <c r="C34" s="291"/>
      <c r="D34" s="107"/>
      <c r="E34" s="107"/>
      <c r="F34" s="107"/>
      <c r="G34" s="107"/>
      <c r="H34" s="293"/>
      <c r="I34" s="294"/>
      <c r="J34" s="294"/>
      <c r="K34" s="294"/>
      <c r="L34" s="294"/>
      <c r="M34" s="294"/>
      <c r="N34" s="294"/>
      <c r="O34" s="294"/>
      <c r="P34" s="294"/>
      <c r="Q34" s="294"/>
      <c r="R34" s="294"/>
      <c r="S34" s="294"/>
      <c r="T34" s="294"/>
      <c r="U34" s="294"/>
      <c r="V34" s="294"/>
      <c r="W34" s="294"/>
      <c r="X34" s="294"/>
      <c r="Y34" s="294"/>
      <c r="Z34" s="295"/>
      <c r="AA34" s="296"/>
      <c r="AB34" s="296"/>
      <c r="AC34" s="296"/>
      <c r="AD34" s="296"/>
      <c r="AE34" s="296"/>
      <c r="AF34" s="296"/>
      <c r="AG34" s="296"/>
      <c r="AH34" s="296"/>
      <c r="AI34" s="297"/>
      <c r="AJ34" s="298"/>
      <c r="AK34" s="298"/>
      <c r="AL34" s="298"/>
      <c r="AM34" s="298"/>
      <c r="AN34" s="298"/>
      <c r="AO34" s="298"/>
      <c r="AP34" s="298"/>
      <c r="AQ34" s="298"/>
      <c r="AR34" s="298"/>
      <c r="AS34" s="298"/>
      <c r="AT34" s="295"/>
      <c r="AU34" s="296"/>
      <c r="AV34" s="296"/>
      <c r="AW34" s="296"/>
      <c r="AX34" s="296"/>
      <c r="AY34" s="296"/>
      <c r="AZ34" s="296"/>
      <c r="BA34" s="296"/>
      <c r="BB34" s="296"/>
      <c r="BC34" s="297"/>
      <c r="BD34" s="298"/>
      <c r="BE34" s="298"/>
      <c r="BF34" s="298"/>
      <c r="BG34" s="298"/>
      <c r="BH34" s="298"/>
      <c r="BI34" s="298"/>
      <c r="BJ34" s="298"/>
      <c r="BK34" s="298"/>
      <c r="BL34" s="298"/>
      <c r="BM34" s="298"/>
      <c r="BN34" s="295"/>
      <c r="BO34" s="296"/>
      <c r="BP34" s="296"/>
      <c r="BQ34" s="296"/>
      <c r="BR34" s="296"/>
      <c r="BS34" s="296"/>
      <c r="BT34" s="296"/>
      <c r="BU34" s="296"/>
      <c r="BV34" s="296"/>
      <c r="BW34" s="296"/>
      <c r="BX34" s="296"/>
      <c r="BY34" s="296"/>
      <c r="BZ34" s="296"/>
      <c r="CA34" s="297"/>
      <c r="CB34" s="107"/>
      <c r="CC34" s="107"/>
      <c r="CD34" s="107"/>
      <c r="CE34" s="279"/>
      <c r="CF34" s="281"/>
      <c r="CG34" s="264"/>
      <c r="CH34" s="269"/>
      <c r="CI34" s="270"/>
      <c r="CJ34" s="271"/>
      <c r="CK34" s="271"/>
      <c r="CL34" s="271"/>
      <c r="CM34" s="271"/>
    </row>
    <row r="35" spans="1:91" s="272" customFormat="1" ht="13.95" customHeight="1" x14ac:dyDescent="0.3">
      <c r="A35" s="264"/>
      <c r="B35" s="264"/>
      <c r="C35" s="291"/>
      <c r="D35" s="107"/>
      <c r="E35" s="107"/>
      <c r="F35" s="107"/>
      <c r="G35" s="107"/>
      <c r="H35" s="546" t="s">
        <v>14</v>
      </c>
      <c r="I35" s="547"/>
      <c r="J35" s="547"/>
      <c r="K35" s="547"/>
      <c r="L35" s="547"/>
      <c r="M35" s="547"/>
      <c r="N35" s="547"/>
      <c r="O35" s="547"/>
      <c r="P35" s="547"/>
      <c r="Q35" s="547"/>
      <c r="R35" s="547"/>
      <c r="S35" s="547"/>
      <c r="T35" s="547"/>
      <c r="U35" s="547"/>
      <c r="V35" s="547"/>
      <c r="W35" s="547"/>
      <c r="X35" s="547"/>
      <c r="Y35" s="547"/>
      <c r="Z35" s="552">
        <f>+'1. Beschikbare tijd'!BR39</f>
        <v>0</v>
      </c>
      <c r="AA35" s="553"/>
      <c r="AB35" s="553"/>
      <c r="AC35" s="553"/>
      <c r="AD35" s="553"/>
      <c r="AE35" s="553"/>
      <c r="AF35" s="553"/>
      <c r="AG35" s="553"/>
      <c r="AH35" s="553"/>
      <c r="AI35" s="554"/>
      <c r="AJ35" s="553">
        <f>+'1. Beschikbare tijd'!BR42</f>
        <v>0</v>
      </c>
      <c r="AK35" s="553"/>
      <c r="AL35" s="553"/>
      <c r="AM35" s="553"/>
      <c r="AN35" s="553"/>
      <c r="AO35" s="553"/>
      <c r="AP35" s="553"/>
      <c r="AQ35" s="553"/>
      <c r="AR35" s="553"/>
      <c r="AS35" s="553"/>
      <c r="AT35" s="552">
        <f>+'1. Beschikbare tijd'!BR45</f>
        <v>0</v>
      </c>
      <c r="AU35" s="553"/>
      <c r="AV35" s="553"/>
      <c r="AW35" s="553"/>
      <c r="AX35" s="553"/>
      <c r="AY35" s="553"/>
      <c r="AZ35" s="553"/>
      <c r="BA35" s="553"/>
      <c r="BB35" s="553"/>
      <c r="BC35" s="554"/>
      <c r="BD35" s="553">
        <f>+'1. Beschikbare tijd'!BR48</f>
        <v>0</v>
      </c>
      <c r="BE35" s="553"/>
      <c r="BF35" s="553"/>
      <c r="BG35" s="553"/>
      <c r="BH35" s="553"/>
      <c r="BI35" s="553"/>
      <c r="BJ35" s="553"/>
      <c r="BK35" s="553"/>
      <c r="BL35" s="553"/>
      <c r="BM35" s="553"/>
      <c r="BN35" s="552">
        <f>+'1. Beschikbare tijd'!BR50</f>
        <v>0</v>
      </c>
      <c r="BO35" s="553"/>
      <c r="BP35" s="553"/>
      <c r="BQ35" s="553"/>
      <c r="BR35" s="553"/>
      <c r="BS35" s="553"/>
      <c r="BT35" s="553"/>
      <c r="BU35" s="553"/>
      <c r="BV35" s="553"/>
      <c r="BW35" s="553"/>
      <c r="BX35" s="553"/>
      <c r="BY35" s="553"/>
      <c r="BZ35" s="553"/>
      <c r="CA35" s="554"/>
      <c r="CB35" s="107"/>
      <c r="CC35" s="107"/>
      <c r="CD35" s="107"/>
      <c r="CE35" s="279"/>
      <c r="CF35" s="281"/>
      <c r="CG35" s="264"/>
      <c r="CH35" s="269"/>
      <c r="CI35" s="270"/>
      <c r="CJ35" s="271"/>
      <c r="CK35" s="271"/>
      <c r="CL35" s="271"/>
      <c r="CM35" s="271"/>
    </row>
    <row r="36" spans="1:91" s="272" customFormat="1" ht="13.95" customHeight="1" x14ac:dyDescent="0.3">
      <c r="A36" s="264"/>
      <c r="B36" s="264"/>
      <c r="C36" s="291"/>
      <c r="D36" s="107"/>
      <c r="E36" s="107"/>
      <c r="F36" s="107"/>
      <c r="G36" s="107"/>
      <c r="H36" s="546" t="s">
        <v>15</v>
      </c>
      <c r="I36" s="547"/>
      <c r="J36" s="547"/>
      <c r="K36" s="547"/>
      <c r="L36" s="547"/>
      <c r="M36" s="547"/>
      <c r="N36" s="547"/>
      <c r="O36" s="547"/>
      <c r="P36" s="547"/>
      <c r="Q36" s="547"/>
      <c r="R36" s="547"/>
      <c r="S36" s="547"/>
      <c r="T36" s="547"/>
      <c r="U36" s="547"/>
      <c r="V36" s="547"/>
      <c r="W36" s="547"/>
      <c r="X36" s="547"/>
      <c r="Y36" s="547"/>
      <c r="Z36" s="552">
        <f>+'2. Opsomming schoonmaaktaken'!CH114</f>
        <v>0</v>
      </c>
      <c r="AA36" s="553"/>
      <c r="AB36" s="553"/>
      <c r="AC36" s="553"/>
      <c r="AD36" s="553"/>
      <c r="AE36" s="553"/>
      <c r="AF36" s="553"/>
      <c r="AG36" s="553"/>
      <c r="AH36" s="553"/>
      <c r="AI36" s="554"/>
      <c r="AJ36" s="553">
        <f>+'2. Opsomming schoonmaaktaken'!CI114</f>
        <v>0</v>
      </c>
      <c r="AK36" s="553"/>
      <c r="AL36" s="553"/>
      <c r="AM36" s="553"/>
      <c r="AN36" s="553"/>
      <c r="AO36" s="553"/>
      <c r="AP36" s="553"/>
      <c r="AQ36" s="553"/>
      <c r="AR36" s="553"/>
      <c r="AS36" s="553"/>
      <c r="AT36" s="552">
        <f>+'2. Opsomming schoonmaaktaken'!CJ114</f>
        <v>0</v>
      </c>
      <c r="AU36" s="553"/>
      <c r="AV36" s="553"/>
      <c r="AW36" s="553"/>
      <c r="AX36" s="553"/>
      <c r="AY36" s="553"/>
      <c r="AZ36" s="553"/>
      <c r="BA36" s="553"/>
      <c r="BB36" s="553"/>
      <c r="BC36" s="554"/>
      <c r="BD36" s="553">
        <f>+'2. Opsomming schoonmaaktaken'!CK114</f>
        <v>0</v>
      </c>
      <c r="BE36" s="553"/>
      <c r="BF36" s="553"/>
      <c r="BG36" s="553"/>
      <c r="BH36" s="553"/>
      <c r="BI36" s="553"/>
      <c r="BJ36" s="553"/>
      <c r="BK36" s="553"/>
      <c r="BL36" s="553"/>
      <c r="BM36" s="553"/>
      <c r="BN36" s="552">
        <f>+ROUND('2. Opsomming schoonmaaktaken'!CL114,0)</f>
        <v>0</v>
      </c>
      <c r="BO36" s="553"/>
      <c r="BP36" s="553"/>
      <c r="BQ36" s="553"/>
      <c r="BR36" s="553"/>
      <c r="BS36" s="553"/>
      <c r="BT36" s="553"/>
      <c r="BU36" s="553"/>
      <c r="BV36" s="553"/>
      <c r="BW36" s="553"/>
      <c r="BX36" s="553"/>
      <c r="BY36" s="553"/>
      <c r="BZ36" s="553"/>
      <c r="CA36" s="554"/>
      <c r="CB36" s="107"/>
      <c r="CC36" s="107"/>
      <c r="CD36" s="107"/>
      <c r="CE36" s="279"/>
      <c r="CF36" s="281"/>
      <c r="CG36" s="264"/>
      <c r="CH36" s="269"/>
      <c r="CI36" s="270"/>
      <c r="CJ36" s="271"/>
      <c r="CK36" s="271"/>
      <c r="CL36" s="271"/>
      <c r="CM36" s="271"/>
    </row>
    <row r="37" spans="1:91" s="272" customFormat="1" ht="13.95" customHeight="1" x14ac:dyDescent="0.3">
      <c r="A37" s="264"/>
      <c r="B37" s="264"/>
      <c r="C37" s="291"/>
      <c r="D37" s="107"/>
      <c r="E37" s="107"/>
      <c r="F37" s="107"/>
      <c r="G37" s="107"/>
      <c r="H37" s="299"/>
      <c r="I37" s="300"/>
      <c r="J37" s="300"/>
      <c r="K37" s="300"/>
      <c r="L37" s="300"/>
      <c r="M37" s="300"/>
      <c r="N37" s="300"/>
      <c r="O37" s="300"/>
      <c r="P37" s="300"/>
      <c r="Q37" s="300"/>
      <c r="R37" s="300"/>
      <c r="S37" s="300"/>
      <c r="T37" s="300"/>
      <c r="U37" s="300"/>
      <c r="V37" s="300"/>
      <c r="W37" s="300"/>
      <c r="X37" s="300"/>
      <c r="Y37" s="300"/>
      <c r="Z37" s="301"/>
      <c r="AA37" s="302"/>
      <c r="AB37" s="303"/>
      <c r="AC37" s="303"/>
      <c r="AD37" s="303"/>
      <c r="AE37" s="303"/>
      <c r="AF37" s="303"/>
      <c r="AG37" s="303"/>
      <c r="AH37" s="302"/>
      <c r="AI37" s="304"/>
      <c r="AJ37" s="302"/>
      <c r="AK37" s="302"/>
      <c r="AL37" s="303"/>
      <c r="AM37" s="303"/>
      <c r="AN37" s="303"/>
      <c r="AO37" s="303"/>
      <c r="AP37" s="303"/>
      <c r="AQ37" s="303"/>
      <c r="AR37" s="302"/>
      <c r="AS37" s="302"/>
      <c r="AT37" s="301"/>
      <c r="AU37" s="302"/>
      <c r="AV37" s="303"/>
      <c r="AW37" s="303"/>
      <c r="AX37" s="303"/>
      <c r="AY37" s="303"/>
      <c r="AZ37" s="303"/>
      <c r="BA37" s="303"/>
      <c r="BB37" s="302"/>
      <c r="BC37" s="304"/>
      <c r="BD37" s="302"/>
      <c r="BE37" s="302"/>
      <c r="BF37" s="303"/>
      <c r="BG37" s="303"/>
      <c r="BH37" s="303"/>
      <c r="BI37" s="303"/>
      <c r="BJ37" s="303"/>
      <c r="BK37" s="303"/>
      <c r="BL37" s="302"/>
      <c r="BM37" s="302"/>
      <c r="BN37" s="301"/>
      <c r="BO37" s="302"/>
      <c r="BP37" s="302"/>
      <c r="BQ37" s="302"/>
      <c r="BR37" s="302"/>
      <c r="BS37" s="302"/>
      <c r="BT37" s="302"/>
      <c r="BU37" s="305"/>
      <c r="BV37" s="302"/>
      <c r="BW37" s="302"/>
      <c r="BX37" s="302"/>
      <c r="BY37" s="302"/>
      <c r="BZ37" s="302"/>
      <c r="CA37" s="108"/>
      <c r="CB37" s="107"/>
      <c r="CC37" s="107"/>
      <c r="CD37" s="107"/>
      <c r="CE37" s="279"/>
      <c r="CF37" s="281"/>
      <c r="CG37" s="264"/>
      <c r="CH37" s="269"/>
      <c r="CI37" s="270"/>
      <c r="CJ37" s="271"/>
      <c r="CK37" s="271"/>
      <c r="CL37" s="271"/>
      <c r="CM37" s="271"/>
    </row>
    <row r="38" spans="1:91" s="272" customFormat="1" ht="13.95" customHeight="1" x14ac:dyDescent="0.3">
      <c r="A38" s="264"/>
      <c r="B38" s="264"/>
      <c r="C38" s="291"/>
      <c r="D38" s="107"/>
      <c r="E38" s="107"/>
      <c r="F38" s="107"/>
      <c r="G38" s="107"/>
      <c r="H38" s="548" t="s">
        <v>16</v>
      </c>
      <c r="I38" s="549"/>
      <c r="J38" s="549"/>
      <c r="K38" s="549"/>
      <c r="L38" s="549"/>
      <c r="M38" s="549"/>
      <c r="N38" s="549"/>
      <c r="O38" s="549"/>
      <c r="P38" s="549"/>
      <c r="Q38" s="549"/>
      <c r="R38" s="549"/>
      <c r="S38" s="549"/>
      <c r="T38" s="549"/>
      <c r="U38" s="549"/>
      <c r="V38" s="549"/>
      <c r="W38" s="549"/>
      <c r="X38" s="549"/>
      <c r="Y38" s="549"/>
      <c r="Z38" s="540">
        <f>+Z35-Z36</f>
        <v>0</v>
      </c>
      <c r="AA38" s="541"/>
      <c r="AB38" s="541"/>
      <c r="AC38" s="541"/>
      <c r="AD38" s="541"/>
      <c r="AE38" s="541"/>
      <c r="AF38" s="541"/>
      <c r="AG38" s="541"/>
      <c r="AH38" s="541"/>
      <c r="AI38" s="542"/>
      <c r="AJ38" s="541">
        <f>+AJ35-AJ36</f>
        <v>0</v>
      </c>
      <c r="AK38" s="541"/>
      <c r="AL38" s="541"/>
      <c r="AM38" s="541"/>
      <c r="AN38" s="541"/>
      <c r="AO38" s="541"/>
      <c r="AP38" s="541"/>
      <c r="AQ38" s="541"/>
      <c r="AR38" s="541"/>
      <c r="AS38" s="541"/>
      <c r="AT38" s="540">
        <f>+AT35-AT36</f>
        <v>0</v>
      </c>
      <c r="AU38" s="541"/>
      <c r="AV38" s="541"/>
      <c r="AW38" s="541"/>
      <c r="AX38" s="541"/>
      <c r="AY38" s="541"/>
      <c r="AZ38" s="541"/>
      <c r="BA38" s="541"/>
      <c r="BB38" s="541"/>
      <c r="BC38" s="542"/>
      <c r="BD38" s="541">
        <f>+BD35-BD36</f>
        <v>0</v>
      </c>
      <c r="BE38" s="541"/>
      <c r="BF38" s="541"/>
      <c r="BG38" s="541"/>
      <c r="BH38" s="541"/>
      <c r="BI38" s="541"/>
      <c r="BJ38" s="541"/>
      <c r="BK38" s="541"/>
      <c r="BL38" s="541"/>
      <c r="BM38" s="541"/>
      <c r="BN38" s="540">
        <f>+BN35-BN36</f>
        <v>0</v>
      </c>
      <c r="BO38" s="541"/>
      <c r="BP38" s="541"/>
      <c r="BQ38" s="541"/>
      <c r="BR38" s="541"/>
      <c r="BS38" s="541"/>
      <c r="BT38" s="541"/>
      <c r="BU38" s="541"/>
      <c r="BV38" s="541"/>
      <c r="BW38" s="541"/>
      <c r="BX38" s="541"/>
      <c r="BY38" s="541"/>
      <c r="BZ38" s="541"/>
      <c r="CA38" s="542"/>
      <c r="CB38" s="107"/>
      <c r="CC38" s="107"/>
      <c r="CD38" s="107"/>
      <c r="CE38" s="279"/>
      <c r="CF38" s="281"/>
      <c r="CG38" s="264"/>
      <c r="CH38" s="269"/>
      <c r="CI38" s="270"/>
      <c r="CJ38" s="271"/>
      <c r="CK38" s="271"/>
      <c r="CL38" s="271"/>
      <c r="CM38" s="271"/>
    </row>
    <row r="39" spans="1:91" s="272" customFormat="1" ht="13.95" customHeight="1" x14ac:dyDescent="0.3">
      <c r="A39" s="264"/>
      <c r="B39" s="264"/>
      <c r="C39" s="291"/>
      <c r="D39" s="107"/>
      <c r="E39" s="107"/>
      <c r="F39" s="107"/>
      <c r="G39" s="107"/>
      <c r="H39" s="550"/>
      <c r="I39" s="551"/>
      <c r="J39" s="551"/>
      <c r="K39" s="551"/>
      <c r="L39" s="551"/>
      <c r="M39" s="551"/>
      <c r="N39" s="551"/>
      <c r="O39" s="551"/>
      <c r="P39" s="551"/>
      <c r="Q39" s="551"/>
      <c r="R39" s="551"/>
      <c r="S39" s="551"/>
      <c r="T39" s="551"/>
      <c r="U39" s="551"/>
      <c r="V39" s="551"/>
      <c r="W39" s="551"/>
      <c r="X39" s="551"/>
      <c r="Y39" s="551"/>
      <c r="Z39" s="543"/>
      <c r="AA39" s="544"/>
      <c r="AB39" s="544"/>
      <c r="AC39" s="544"/>
      <c r="AD39" s="544"/>
      <c r="AE39" s="544"/>
      <c r="AF39" s="544"/>
      <c r="AG39" s="544"/>
      <c r="AH39" s="544"/>
      <c r="AI39" s="545"/>
      <c r="AJ39" s="544"/>
      <c r="AK39" s="544"/>
      <c r="AL39" s="544"/>
      <c r="AM39" s="544"/>
      <c r="AN39" s="544"/>
      <c r="AO39" s="544"/>
      <c r="AP39" s="544"/>
      <c r="AQ39" s="544"/>
      <c r="AR39" s="544"/>
      <c r="AS39" s="544"/>
      <c r="AT39" s="543"/>
      <c r="AU39" s="544"/>
      <c r="AV39" s="544"/>
      <c r="AW39" s="544"/>
      <c r="AX39" s="544"/>
      <c r="AY39" s="544"/>
      <c r="AZ39" s="544"/>
      <c r="BA39" s="544"/>
      <c r="BB39" s="544"/>
      <c r="BC39" s="545"/>
      <c r="BD39" s="544"/>
      <c r="BE39" s="544"/>
      <c r="BF39" s="544"/>
      <c r="BG39" s="544"/>
      <c r="BH39" s="544"/>
      <c r="BI39" s="544"/>
      <c r="BJ39" s="544"/>
      <c r="BK39" s="544"/>
      <c r="BL39" s="544"/>
      <c r="BM39" s="544"/>
      <c r="BN39" s="543"/>
      <c r="BO39" s="544"/>
      <c r="BP39" s="544"/>
      <c r="BQ39" s="544"/>
      <c r="BR39" s="544"/>
      <c r="BS39" s="544"/>
      <c r="BT39" s="544"/>
      <c r="BU39" s="544"/>
      <c r="BV39" s="544"/>
      <c r="BW39" s="544"/>
      <c r="BX39" s="544"/>
      <c r="BY39" s="544"/>
      <c r="BZ39" s="544"/>
      <c r="CA39" s="545"/>
      <c r="CB39" s="107"/>
      <c r="CC39" s="107"/>
      <c r="CD39" s="107"/>
      <c r="CE39" s="279"/>
      <c r="CF39" s="281"/>
      <c r="CG39" s="264"/>
      <c r="CH39" s="269"/>
      <c r="CI39" s="270"/>
      <c r="CJ39" s="271"/>
      <c r="CK39" s="271"/>
      <c r="CL39" s="271"/>
      <c r="CM39" s="271"/>
    </row>
    <row r="40" spans="1:91" s="272" customFormat="1" ht="13.95" customHeight="1" x14ac:dyDescent="0.3">
      <c r="A40" s="264"/>
      <c r="B40" s="264"/>
      <c r="C40" s="291"/>
      <c r="D40" s="107"/>
      <c r="E40" s="107"/>
      <c r="F40" s="107"/>
      <c r="G40" s="107"/>
      <c r="H40" s="107"/>
      <c r="I40" s="107"/>
      <c r="J40" s="107"/>
      <c r="K40" s="306"/>
      <c r="L40" s="306"/>
      <c r="M40" s="306"/>
      <c r="N40" s="306"/>
      <c r="O40" s="306"/>
      <c r="P40" s="306"/>
      <c r="Q40" s="306"/>
      <c r="R40" s="306"/>
      <c r="S40" s="306"/>
      <c r="T40" s="306"/>
      <c r="U40" s="306"/>
      <c r="V40" s="306"/>
      <c r="W40" s="306"/>
      <c r="X40" s="306"/>
      <c r="Y40" s="306"/>
      <c r="Z40" s="307"/>
      <c r="AA40" s="307"/>
      <c r="AB40" s="307"/>
      <c r="AC40" s="307"/>
      <c r="AD40" s="307"/>
      <c r="AE40" s="307"/>
      <c r="AF40" s="307"/>
      <c r="AG40" s="307"/>
      <c r="AH40" s="307"/>
      <c r="AI40" s="307"/>
      <c r="AJ40" s="307"/>
      <c r="AK40" s="307"/>
      <c r="AL40" s="307"/>
      <c r="AM40" s="307"/>
      <c r="AN40" s="307"/>
      <c r="AO40" s="307"/>
      <c r="AP40" s="307"/>
      <c r="AQ40" s="307"/>
      <c r="AR40" s="308"/>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107"/>
      <c r="BY40" s="107"/>
      <c r="BZ40" s="292"/>
      <c r="CA40" s="107"/>
      <c r="CB40" s="107"/>
      <c r="CC40" s="107"/>
      <c r="CD40" s="107"/>
      <c r="CE40" s="279"/>
      <c r="CF40" s="281"/>
      <c r="CG40" s="264"/>
      <c r="CH40" s="269"/>
      <c r="CI40" s="270"/>
      <c r="CJ40" s="271"/>
      <c r="CK40" s="271"/>
      <c r="CL40" s="271"/>
      <c r="CM40" s="271"/>
    </row>
    <row r="41" spans="1:91" s="272" customFormat="1" ht="13.95" customHeight="1" x14ac:dyDescent="0.3">
      <c r="A41" s="264"/>
      <c r="B41" s="264"/>
      <c r="C41" s="522" t="str">
        <f>+IF(BN38&lt;0,"U heeft meer schoonmaakuren dan beschikbare tijd ingepland (zie rood aangegeven tekort in laatste kolom)","")</f>
        <v/>
      </c>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4"/>
      <c r="CG41" s="264"/>
      <c r="CH41" s="269"/>
      <c r="CI41" s="270"/>
      <c r="CJ41" s="271"/>
      <c r="CK41" s="271"/>
      <c r="CL41" s="271"/>
      <c r="CM41" s="271"/>
    </row>
    <row r="42" spans="1:91" s="272" customFormat="1" ht="13.95" customHeight="1" x14ac:dyDescent="0.3">
      <c r="A42" s="264"/>
      <c r="B42" s="264"/>
      <c r="C42" s="522" t="str">
        <f>+IF(AND($BN$38&gt;=0,OR($Z$38&lt;0,$AJ$38&lt;0,$AT$38&lt;0,$BD$38&lt;0)),"U heeft voor één of meerdere uitvoerende(n) meer schoonmaaktijd dan","")</f>
        <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523"/>
      <c r="BJ42" s="523"/>
      <c r="BK42" s="523"/>
      <c r="BL42" s="523"/>
      <c r="BM42" s="523"/>
      <c r="BN42" s="523"/>
      <c r="BO42" s="523"/>
      <c r="BP42" s="523"/>
      <c r="BQ42" s="523"/>
      <c r="BR42" s="523"/>
      <c r="BS42" s="523"/>
      <c r="BT42" s="523"/>
      <c r="BU42" s="523"/>
      <c r="BV42" s="523"/>
      <c r="BW42" s="523"/>
      <c r="BX42" s="523"/>
      <c r="BY42" s="523"/>
      <c r="BZ42" s="523"/>
      <c r="CA42" s="523"/>
      <c r="CB42" s="523"/>
      <c r="CC42" s="523"/>
      <c r="CD42" s="523"/>
      <c r="CE42" s="523"/>
      <c r="CF42" s="524"/>
      <c r="CG42" s="264"/>
      <c r="CH42" s="269"/>
      <c r="CI42" s="270"/>
      <c r="CJ42" s="271"/>
      <c r="CK42" s="271"/>
      <c r="CL42" s="271"/>
      <c r="CM42" s="271"/>
    </row>
    <row r="43" spans="1:91" s="313" customFormat="1" ht="13.95" customHeight="1" x14ac:dyDescent="0.3">
      <c r="A43" s="309"/>
      <c r="B43" s="309"/>
      <c r="C43" s="522" t="str">
        <f>+IF(AND($BN$38&gt;=0,OR($Z$38&lt;0,$AJ$38&lt;0,$AT$38&lt;0,$BD$38&lt;0)),"beschikbare uren ingepland (zie rood aangegeven tekort).","")</f>
        <v/>
      </c>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3"/>
      <c r="BZ43" s="523"/>
      <c r="CA43" s="523"/>
      <c r="CB43" s="523"/>
      <c r="CC43" s="523"/>
      <c r="CD43" s="523"/>
      <c r="CE43" s="523"/>
      <c r="CF43" s="524"/>
      <c r="CG43" s="309"/>
      <c r="CH43" s="310"/>
      <c r="CI43" s="311"/>
      <c r="CJ43" s="312"/>
      <c r="CK43" s="312"/>
      <c r="CL43" s="312"/>
      <c r="CM43" s="312"/>
    </row>
    <row r="44" spans="1:91" s="313" customFormat="1" ht="13.95" customHeight="1" x14ac:dyDescent="0.3">
      <c r="A44" s="309"/>
      <c r="B44" s="309"/>
      <c r="C44" s="522" t="str">
        <f>+IF(BN36=0,"",IF(AND(BN35=0,BN36=0),"",IF(AND($Z$38&gt;=0,$AJ$38&gt;=0,$AT$38&gt;=0,$BD$38&gt;=0),"U heeft voor alle uitvoerenden voldoende tijd beschikbaar gesteld om de geplande schoonmaaktaken te kunnen uitvoeren.","")))</f>
        <v/>
      </c>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c r="BH44" s="523"/>
      <c r="BI44" s="523"/>
      <c r="BJ44" s="523"/>
      <c r="BK44" s="523"/>
      <c r="BL44" s="523"/>
      <c r="BM44" s="523"/>
      <c r="BN44" s="523"/>
      <c r="BO44" s="523"/>
      <c r="BP44" s="523"/>
      <c r="BQ44" s="523"/>
      <c r="BR44" s="523"/>
      <c r="BS44" s="523"/>
      <c r="BT44" s="523"/>
      <c r="BU44" s="523"/>
      <c r="BV44" s="523"/>
      <c r="BW44" s="523"/>
      <c r="BX44" s="523"/>
      <c r="BY44" s="523"/>
      <c r="BZ44" s="523"/>
      <c r="CA44" s="523"/>
      <c r="CB44" s="523"/>
      <c r="CC44" s="523"/>
      <c r="CD44" s="523"/>
      <c r="CE44" s="523"/>
      <c r="CF44" s="524"/>
      <c r="CG44" s="309"/>
      <c r="CH44" s="310"/>
      <c r="CI44" s="311"/>
      <c r="CJ44" s="312"/>
      <c r="CK44" s="312"/>
      <c r="CL44" s="312"/>
      <c r="CM44" s="312"/>
    </row>
    <row r="45" spans="1:91" s="272" customFormat="1" ht="13.95" customHeight="1" x14ac:dyDescent="0.3">
      <c r="A45" s="264"/>
      <c r="B45" s="264"/>
      <c r="C45" s="522" t="str">
        <f>+IF(BN38&lt;0,"Stel meer uren beschikbaar of plan minder schoonmaaktijd in","")</f>
        <v/>
      </c>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4"/>
      <c r="CG45" s="264"/>
      <c r="CH45" s="269"/>
      <c r="CI45" s="270"/>
      <c r="CJ45" s="271"/>
      <c r="CK45" s="271"/>
      <c r="CL45" s="271"/>
      <c r="CM45" s="271"/>
    </row>
    <row r="46" spans="1:91" s="272" customFormat="1" ht="13.95" customHeight="1" x14ac:dyDescent="0.3">
      <c r="A46" s="264"/>
      <c r="B46" s="264"/>
      <c r="C46" s="522" t="str">
        <f>+IF(AND($BN$38&gt;=0,OR($Z$38&lt;0,$AJ$38&lt;0,$AT$38&lt;0,$BD$38&lt;0)),"Probeer schoonmaaktaken anders over uitvoerende te verdelen of stel meer uren beschikbaar of plan","")</f>
        <v/>
      </c>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c r="BO46" s="523"/>
      <c r="BP46" s="523"/>
      <c r="BQ46" s="523"/>
      <c r="BR46" s="523"/>
      <c r="BS46" s="523"/>
      <c r="BT46" s="523"/>
      <c r="BU46" s="523"/>
      <c r="BV46" s="523"/>
      <c r="BW46" s="523"/>
      <c r="BX46" s="523"/>
      <c r="BY46" s="523"/>
      <c r="BZ46" s="523"/>
      <c r="CA46" s="523"/>
      <c r="CB46" s="523"/>
      <c r="CC46" s="523"/>
      <c r="CD46" s="523"/>
      <c r="CE46" s="523"/>
      <c r="CF46" s="524"/>
      <c r="CG46" s="264"/>
      <c r="CH46" s="269"/>
      <c r="CI46" s="270"/>
      <c r="CJ46" s="271"/>
      <c r="CK46" s="271"/>
      <c r="CL46" s="271"/>
      <c r="CM46" s="271"/>
    </row>
    <row r="47" spans="1:91" s="272" customFormat="1" ht="13.95" customHeight="1" x14ac:dyDescent="0.3">
      <c r="A47" s="264"/>
      <c r="B47" s="264"/>
      <c r="C47" s="522" t="str">
        <f>+IF(AND($BN$38&gt;=0,OR($Z$38&lt;0,$AJ$38&lt;0,$AT$38&lt;0,$BD$38&lt;0)),"minder schoonmaaktijd in totdat er geen rood aangegeven tekort(en) meer verschijnen.","")</f>
        <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523"/>
      <c r="BJ47" s="523"/>
      <c r="BK47" s="523"/>
      <c r="BL47" s="523"/>
      <c r="BM47" s="523"/>
      <c r="BN47" s="523"/>
      <c r="BO47" s="523"/>
      <c r="BP47" s="523"/>
      <c r="BQ47" s="523"/>
      <c r="BR47" s="523"/>
      <c r="BS47" s="523"/>
      <c r="BT47" s="523"/>
      <c r="BU47" s="523"/>
      <c r="BV47" s="523"/>
      <c r="BW47" s="523"/>
      <c r="BX47" s="523"/>
      <c r="BY47" s="523"/>
      <c r="BZ47" s="523"/>
      <c r="CA47" s="523"/>
      <c r="CB47" s="523"/>
      <c r="CC47" s="523"/>
      <c r="CD47" s="523"/>
      <c r="CE47" s="523"/>
      <c r="CF47" s="524"/>
      <c r="CG47" s="264"/>
      <c r="CH47" s="269"/>
      <c r="CI47" s="270"/>
      <c r="CJ47" s="271"/>
      <c r="CK47" s="271"/>
      <c r="CL47" s="271"/>
      <c r="CM47" s="271"/>
    </row>
    <row r="48" spans="1:91" s="272" customFormat="1" ht="13.95" customHeight="1" x14ac:dyDescent="0.3">
      <c r="A48" s="264"/>
      <c r="B48" s="264"/>
      <c r="C48" s="522" t="str">
        <f>+IF(BN36=0,"",IF(AND($Z$38&gt;=0,$AJ$38&gt;=0,$AT$38&gt;=0,$BD$38&gt;=0),"U kunt nu verder met de inroostering van de schoonmaaktaken in sheet '4. Schoonmaakrooster'.",""))</f>
        <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523"/>
      <c r="BN48" s="523"/>
      <c r="BO48" s="523"/>
      <c r="BP48" s="523"/>
      <c r="BQ48" s="523"/>
      <c r="BR48" s="523"/>
      <c r="BS48" s="523"/>
      <c r="BT48" s="523"/>
      <c r="BU48" s="523"/>
      <c r="BV48" s="523"/>
      <c r="BW48" s="523"/>
      <c r="BX48" s="523"/>
      <c r="BY48" s="523"/>
      <c r="BZ48" s="523"/>
      <c r="CA48" s="523"/>
      <c r="CB48" s="523"/>
      <c r="CC48" s="523"/>
      <c r="CD48" s="523"/>
      <c r="CE48" s="523"/>
      <c r="CF48" s="524"/>
      <c r="CG48" s="264"/>
      <c r="CH48" s="269"/>
      <c r="CI48" s="270"/>
      <c r="CJ48" s="271"/>
      <c r="CK48" s="271"/>
      <c r="CL48" s="271"/>
      <c r="CM48" s="271"/>
    </row>
    <row r="49" spans="1:91" s="272" customFormat="1" ht="13.95" customHeight="1" x14ac:dyDescent="0.3">
      <c r="A49" s="264"/>
      <c r="B49" s="264"/>
      <c r="C49" s="314"/>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279"/>
      <c r="CF49" s="281"/>
      <c r="CG49" s="264"/>
      <c r="CH49" s="269"/>
      <c r="CI49" s="270"/>
      <c r="CJ49" s="271"/>
      <c r="CK49" s="271"/>
      <c r="CL49" s="271"/>
      <c r="CM49" s="271"/>
    </row>
    <row r="50" spans="1:91" s="272" customFormat="1" ht="13.95" customHeight="1" x14ac:dyDescent="0.3">
      <c r="A50" s="264"/>
      <c r="B50" s="264"/>
      <c r="C50" s="314"/>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279"/>
      <c r="CF50" s="281"/>
      <c r="CG50" s="264"/>
      <c r="CH50" s="269"/>
      <c r="CI50" s="270"/>
      <c r="CJ50" s="271"/>
      <c r="CK50" s="271"/>
      <c r="CL50" s="271"/>
      <c r="CM50" s="271"/>
    </row>
    <row r="51" spans="1:91" s="272" customFormat="1" ht="3" customHeight="1" x14ac:dyDescent="0.3">
      <c r="A51" s="264"/>
      <c r="B51" s="264"/>
      <c r="C51" s="291"/>
      <c r="D51" s="107"/>
      <c r="E51" s="107"/>
      <c r="F51" s="107"/>
      <c r="G51" s="107"/>
      <c r="H51" s="107"/>
      <c r="I51" s="107"/>
      <c r="J51" s="107"/>
      <c r="K51" s="315"/>
      <c r="L51" s="315"/>
      <c r="M51" s="315"/>
      <c r="N51" s="315"/>
      <c r="O51" s="315"/>
      <c r="P51" s="315"/>
      <c r="Q51" s="315"/>
      <c r="R51" s="315"/>
      <c r="S51" s="315"/>
      <c r="T51" s="315"/>
      <c r="U51" s="315"/>
      <c r="V51" s="315"/>
      <c r="W51" s="315"/>
      <c r="X51" s="315"/>
      <c r="Y51" s="315"/>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107"/>
      <c r="BY51" s="107"/>
      <c r="BZ51" s="292"/>
      <c r="CA51" s="107"/>
      <c r="CB51" s="107"/>
      <c r="CC51" s="107"/>
      <c r="CD51" s="107"/>
      <c r="CE51" s="279"/>
      <c r="CF51" s="281"/>
      <c r="CG51" s="264"/>
      <c r="CH51" s="269"/>
      <c r="CI51" s="270"/>
      <c r="CJ51" s="271"/>
      <c r="CK51" s="271"/>
      <c r="CL51" s="271"/>
      <c r="CM51" s="271"/>
    </row>
    <row r="52" spans="1:91" s="272" customFormat="1" ht="3" customHeight="1" x14ac:dyDescent="0.3">
      <c r="A52" s="264"/>
      <c r="B52" s="264"/>
      <c r="C52" s="317"/>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9"/>
      <c r="AS52" s="319"/>
      <c r="AT52" s="319"/>
      <c r="AU52" s="319"/>
      <c r="AV52" s="319"/>
      <c r="AW52" s="319"/>
      <c r="AX52" s="319"/>
      <c r="AY52" s="319"/>
      <c r="AZ52" s="319"/>
      <c r="BA52" s="319"/>
      <c r="BB52" s="319"/>
      <c r="BC52" s="319"/>
      <c r="BD52" s="319"/>
      <c r="BE52" s="319"/>
      <c r="BF52" s="318"/>
      <c r="BG52" s="318"/>
      <c r="BH52" s="318"/>
      <c r="BI52" s="318"/>
      <c r="BJ52" s="318"/>
      <c r="BK52" s="318"/>
      <c r="BL52" s="319"/>
      <c r="BM52" s="318"/>
      <c r="BN52" s="318"/>
      <c r="BO52" s="318"/>
      <c r="BP52" s="319"/>
      <c r="BQ52" s="318"/>
      <c r="BR52" s="318"/>
      <c r="BS52" s="318"/>
      <c r="BT52" s="318"/>
      <c r="BU52" s="318"/>
      <c r="BV52" s="318"/>
      <c r="BW52" s="318"/>
      <c r="BX52" s="318"/>
      <c r="BY52" s="318"/>
      <c r="BZ52" s="319"/>
      <c r="CA52" s="318"/>
      <c r="CB52" s="318"/>
      <c r="CC52" s="318"/>
      <c r="CD52" s="318"/>
      <c r="CE52" s="320"/>
      <c r="CF52" s="321"/>
      <c r="CG52" s="264"/>
      <c r="CH52" s="269"/>
      <c r="CI52" s="270"/>
      <c r="CJ52" s="271"/>
      <c r="CK52" s="271"/>
      <c r="CL52" s="271"/>
      <c r="CM52" s="271"/>
    </row>
    <row r="53" spans="1:91" ht="12" customHeight="1" x14ac:dyDescent="0.3">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325"/>
      <c r="AS53" s="325"/>
      <c r="AT53" s="325"/>
      <c r="AU53" s="325"/>
      <c r="AV53" s="325"/>
      <c r="AW53" s="325"/>
      <c r="AX53" s="325"/>
      <c r="AY53" s="325"/>
      <c r="AZ53" s="325"/>
      <c r="BA53" s="325"/>
      <c r="BB53" s="325"/>
      <c r="BC53" s="325"/>
      <c r="BD53" s="325"/>
      <c r="BE53" s="325"/>
      <c r="BF53" s="259"/>
      <c r="BG53" s="259"/>
      <c r="BH53" s="259"/>
      <c r="BI53" s="259"/>
      <c r="BJ53" s="259"/>
      <c r="BK53" s="259"/>
      <c r="BL53" s="325"/>
      <c r="BM53" s="259"/>
      <c r="BN53" s="259"/>
      <c r="BO53" s="259"/>
      <c r="BP53" s="325"/>
      <c r="BQ53" s="259"/>
      <c r="BR53" s="259"/>
      <c r="BS53" s="259"/>
      <c r="BT53" s="259"/>
      <c r="BU53" s="259"/>
      <c r="BV53" s="259"/>
      <c r="BW53" s="259"/>
      <c r="BX53" s="259"/>
      <c r="BY53" s="259"/>
      <c r="BZ53" s="325"/>
      <c r="CA53" s="259"/>
      <c r="CB53" s="259"/>
      <c r="CC53" s="259"/>
      <c r="CD53" s="259"/>
      <c r="CE53" s="259"/>
      <c r="CF53" s="259"/>
      <c r="CG53" s="259"/>
    </row>
    <row r="54" spans="1:91" ht="12" customHeight="1" x14ac:dyDescent="0.3">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1"/>
      <c r="AS54" s="261"/>
      <c r="AT54" s="261"/>
      <c r="AU54" s="261"/>
      <c r="AV54" s="261"/>
      <c r="AW54" s="261"/>
      <c r="AX54" s="261"/>
      <c r="AY54" s="261"/>
      <c r="AZ54" s="261"/>
      <c r="BA54" s="261"/>
      <c r="BB54" s="261"/>
      <c r="BC54" s="261"/>
      <c r="BD54" s="261"/>
      <c r="BE54" s="261"/>
      <c r="BF54" s="260"/>
      <c r="BG54" s="260"/>
      <c r="BH54" s="260"/>
      <c r="BI54" s="260"/>
      <c r="BJ54" s="260"/>
      <c r="BK54" s="260"/>
      <c r="BL54" s="261"/>
      <c r="BM54" s="260"/>
      <c r="BN54" s="260"/>
      <c r="BO54" s="260"/>
      <c r="BP54" s="261"/>
      <c r="BQ54" s="260"/>
      <c r="BR54" s="260"/>
      <c r="BS54" s="260"/>
      <c r="BT54" s="260"/>
      <c r="BU54" s="260"/>
      <c r="BV54" s="260"/>
      <c r="BW54" s="260"/>
      <c r="BX54" s="260"/>
      <c r="BY54" s="260"/>
      <c r="BZ54" s="261"/>
      <c r="CA54" s="260"/>
      <c r="CB54" s="260"/>
      <c r="CC54" s="260"/>
      <c r="CD54" s="260"/>
      <c r="CE54" s="260"/>
      <c r="CF54" s="260"/>
    </row>
    <row r="55" spans="1:91" ht="12" customHeight="1" x14ac:dyDescent="0.3">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1"/>
      <c r="AS55" s="261"/>
      <c r="AT55" s="261"/>
      <c r="AU55" s="261"/>
      <c r="AV55" s="261"/>
      <c r="AW55" s="261"/>
      <c r="AX55" s="261"/>
      <c r="AY55" s="261"/>
      <c r="AZ55" s="261"/>
      <c r="BA55" s="261"/>
      <c r="BB55" s="261"/>
      <c r="BC55" s="261"/>
      <c r="BD55" s="261"/>
      <c r="BE55" s="261"/>
      <c r="BF55" s="260"/>
      <c r="BG55" s="260"/>
      <c r="BH55" s="260"/>
      <c r="BI55" s="260"/>
      <c r="BJ55" s="260"/>
      <c r="BK55" s="260"/>
      <c r="BL55" s="261"/>
      <c r="BM55" s="260"/>
      <c r="BN55" s="260"/>
      <c r="BO55" s="260"/>
      <c r="BP55" s="261"/>
      <c r="BQ55" s="260"/>
      <c r="BR55" s="260"/>
      <c r="BS55" s="260"/>
      <c r="BT55" s="260"/>
      <c r="BU55" s="260"/>
      <c r="BV55" s="260"/>
      <c r="BW55" s="260"/>
      <c r="BX55" s="260"/>
      <c r="BY55" s="260"/>
      <c r="BZ55" s="261"/>
      <c r="CA55" s="260"/>
      <c r="CB55" s="260"/>
      <c r="CC55" s="260"/>
      <c r="CD55" s="260"/>
      <c r="CE55" s="260"/>
      <c r="CF55" s="260"/>
    </row>
    <row r="56" spans="1:91" ht="12" customHeight="1" x14ac:dyDescent="0.3">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1"/>
      <c r="AS56" s="261"/>
      <c r="AT56" s="261"/>
      <c r="AU56" s="261"/>
      <c r="AV56" s="261"/>
      <c r="AW56" s="261"/>
      <c r="AX56" s="261"/>
      <c r="AY56" s="261"/>
      <c r="AZ56" s="261"/>
      <c r="BA56" s="261"/>
      <c r="BB56" s="261"/>
      <c r="BC56" s="261"/>
      <c r="BD56" s="261"/>
      <c r="BE56" s="261"/>
      <c r="BF56" s="260"/>
      <c r="BG56" s="260"/>
      <c r="BH56" s="260"/>
      <c r="BI56" s="260"/>
      <c r="BJ56" s="260"/>
      <c r="BK56" s="260"/>
      <c r="BL56" s="261"/>
      <c r="BM56" s="260"/>
      <c r="BN56" s="260"/>
      <c r="BO56" s="260"/>
      <c r="BP56" s="261"/>
      <c r="BQ56" s="260"/>
      <c r="BR56" s="260"/>
      <c r="BS56" s="260"/>
      <c r="BT56" s="260"/>
      <c r="BU56" s="260"/>
      <c r="BV56" s="260"/>
      <c r="BW56" s="260"/>
      <c r="BX56" s="260"/>
      <c r="BY56" s="260"/>
      <c r="BZ56" s="261"/>
      <c r="CA56" s="260"/>
      <c r="CB56" s="260"/>
      <c r="CC56" s="260"/>
      <c r="CD56" s="260"/>
      <c r="CE56" s="260"/>
      <c r="CF56" s="260"/>
    </row>
    <row r="57" spans="1:91" ht="12" customHeight="1" x14ac:dyDescent="0.3">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1"/>
      <c r="AS57" s="261"/>
      <c r="AT57" s="261"/>
      <c r="AU57" s="261"/>
      <c r="AV57" s="261"/>
      <c r="AW57" s="261"/>
      <c r="AX57" s="261"/>
      <c r="AY57" s="261"/>
      <c r="AZ57" s="261"/>
      <c r="BA57" s="261"/>
      <c r="BB57" s="261"/>
      <c r="BC57" s="261"/>
      <c r="BD57" s="261"/>
      <c r="BE57" s="261"/>
      <c r="BF57" s="260"/>
      <c r="BG57" s="260"/>
      <c r="BH57" s="260"/>
      <c r="BI57" s="260"/>
      <c r="BJ57" s="260"/>
      <c r="BK57" s="260"/>
      <c r="BL57" s="261"/>
      <c r="BM57" s="260"/>
      <c r="BN57" s="260"/>
      <c r="BO57" s="260"/>
      <c r="BP57" s="261"/>
      <c r="BQ57" s="260"/>
      <c r="BR57" s="260"/>
      <c r="BS57" s="260"/>
      <c r="BT57" s="260"/>
      <c r="BU57" s="260"/>
      <c r="BV57" s="260"/>
      <c r="BW57" s="260"/>
      <c r="BX57" s="260"/>
      <c r="BY57" s="260"/>
      <c r="BZ57" s="261"/>
      <c r="CA57" s="260"/>
      <c r="CB57" s="260"/>
      <c r="CC57" s="260"/>
      <c r="CD57" s="260"/>
      <c r="CE57" s="260"/>
      <c r="CF57" s="260"/>
    </row>
    <row r="58" spans="1:91" ht="12" customHeight="1" x14ac:dyDescent="0.3">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1"/>
      <c r="AS58" s="261"/>
      <c r="AT58" s="261"/>
      <c r="AU58" s="261"/>
      <c r="AV58" s="261"/>
      <c r="AW58" s="261"/>
      <c r="AX58" s="261"/>
      <c r="AY58" s="261"/>
      <c r="AZ58" s="261"/>
      <c r="BA58" s="261"/>
      <c r="BB58" s="261"/>
      <c r="BC58" s="261"/>
      <c r="BD58" s="261"/>
      <c r="BE58" s="261"/>
      <c r="BF58" s="260"/>
      <c r="BG58" s="260"/>
      <c r="BH58" s="260"/>
      <c r="BI58" s="260"/>
      <c r="BJ58" s="260"/>
      <c r="BK58" s="260"/>
      <c r="BL58" s="261"/>
      <c r="BM58" s="260"/>
      <c r="BN58" s="260"/>
      <c r="BO58" s="260"/>
      <c r="BP58" s="261"/>
      <c r="BQ58" s="260"/>
      <c r="BR58" s="260"/>
      <c r="BS58" s="260"/>
      <c r="BT58" s="260"/>
      <c r="BU58" s="260"/>
      <c r="BV58" s="260"/>
      <c r="BW58" s="260"/>
      <c r="BX58" s="260"/>
      <c r="BY58" s="260"/>
      <c r="BZ58" s="261"/>
      <c r="CA58" s="260"/>
      <c r="CB58" s="260"/>
      <c r="CC58" s="260"/>
      <c r="CD58" s="260"/>
      <c r="CE58" s="260"/>
      <c r="CF58" s="260"/>
    </row>
    <row r="59" spans="1:91" ht="12" customHeight="1" x14ac:dyDescent="0.3">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1"/>
      <c r="AS59" s="261"/>
      <c r="AT59" s="261"/>
      <c r="AU59" s="261"/>
      <c r="AV59" s="261"/>
      <c r="AW59" s="261"/>
      <c r="AX59" s="261"/>
      <c r="AY59" s="261"/>
      <c r="AZ59" s="261"/>
      <c r="BA59" s="261"/>
      <c r="BB59" s="261"/>
      <c r="BC59" s="261"/>
      <c r="BD59" s="261"/>
      <c r="BE59" s="261"/>
      <c r="BF59" s="260"/>
      <c r="BG59" s="260"/>
      <c r="BH59" s="260"/>
      <c r="BI59" s="260"/>
      <c r="BJ59" s="260"/>
      <c r="BK59" s="260"/>
      <c r="BL59" s="261"/>
      <c r="BM59" s="260"/>
      <c r="BN59" s="260"/>
      <c r="BO59" s="260"/>
      <c r="BP59" s="261"/>
      <c r="BQ59" s="260"/>
      <c r="BR59" s="260"/>
      <c r="BS59" s="260"/>
      <c r="BT59" s="260"/>
      <c r="BU59" s="260"/>
      <c r="BV59" s="260"/>
      <c r="BW59" s="260"/>
      <c r="BX59" s="260"/>
      <c r="BY59" s="260"/>
      <c r="BZ59" s="261"/>
      <c r="CA59" s="260"/>
      <c r="CB59" s="260"/>
      <c r="CC59" s="260"/>
      <c r="CD59" s="260"/>
      <c r="CE59" s="260"/>
      <c r="CF59" s="260"/>
    </row>
    <row r="60" spans="1:91" ht="12" customHeight="1" x14ac:dyDescent="0.3">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1"/>
      <c r="AS60" s="261"/>
      <c r="AT60" s="261"/>
      <c r="AU60" s="261"/>
      <c r="AV60" s="261"/>
      <c r="AW60" s="261"/>
      <c r="AX60" s="261"/>
      <c r="AY60" s="261"/>
      <c r="AZ60" s="261"/>
      <c r="BA60" s="261"/>
      <c r="BB60" s="261"/>
      <c r="BC60" s="261"/>
      <c r="BD60" s="261"/>
      <c r="BE60" s="261"/>
      <c r="BF60" s="260"/>
      <c r="BG60" s="260"/>
      <c r="BH60" s="260"/>
      <c r="BI60" s="260"/>
      <c r="BJ60" s="260"/>
      <c r="BK60" s="260"/>
      <c r="BL60" s="261"/>
      <c r="BM60" s="260"/>
      <c r="BN60" s="260"/>
      <c r="BO60" s="260"/>
      <c r="BP60" s="261"/>
      <c r="BQ60" s="260"/>
      <c r="BR60" s="260"/>
      <c r="BS60" s="260"/>
      <c r="BT60" s="260"/>
      <c r="BU60" s="260"/>
      <c r="BV60" s="260"/>
      <c r="BW60" s="260"/>
      <c r="BX60" s="260"/>
      <c r="BY60" s="260"/>
      <c r="BZ60" s="261"/>
      <c r="CA60" s="260"/>
      <c r="CB60" s="260"/>
      <c r="CC60" s="260"/>
      <c r="CD60" s="260"/>
      <c r="CE60" s="260"/>
      <c r="CF60" s="260"/>
    </row>
    <row r="61" spans="1:91" ht="12" customHeight="1" x14ac:dyDescent="0.3">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1"/>
      <c r="AS61" s="261"/>
      <c r="AT61" s="261"/>
      <c r="AU61" s="261"/>
      <c r="AV61" s="261"/>
      <c r="AW61" s="261"/>
      <c r="AX61" s="261"/>
      <c r="AY61" s="261"/>
      <c r="AZ61" s="261"/>
      <c r="BA61" s="261"/>
      <c r="BB61" s="261"/>
      <c r="BC61" s="261"/>
      <c r="BD61" s="261"/>
      <c r="BE61" s="261"/>
      <c r="BF61" s="260"/>
      <c r="BG61" s="260"/>
      <c r="BH61" s="260"/>
      <c r="BI61" s="260"/>
      <c r="BJ61" s="260"/>
      <c r="BK61" s="260"/>
      <c r="BL61" s="261"/>
      <c r="BM61" s="260"/>
      <c r="BN61" s="260"/>
      <c r="BO61" s="260"/>
      <c r="BP61" s="261"/>
      <c r="BQ61" s="260"/>
      <c r="BR61" s="260"/>
      <c r="BS61" s="260"/>
      <c r="BT61" s="260"/>
      <c r="BU61" s="260"/>
      <c r="BV61" s="260"/>
      <c r="BW61" s="260"/>
      <c r="BX61" s="260"/>
      <c r="BY61" s="260"/>
      <c r="BZ61" s="261"/>
      <c r="CA61" s="260"/>
      <c r="CB61" s="260"/>
      <c r="CC61" s="260"/>
      <c r="CD61" s="260"/>
      <c r="CE61" s="260"/>
      <c r="CF61" s="260"/>
    </row>
    <row r="62" spans="1:91" ht="12" customHeight="1" x14ac:dyDescent="0.3">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1"/>
      <c r="AS62" s="261"/>
      <c r="AT62" s="261"/>
      <c r="AU62" s="261"/>
      <c r="AV62" s="261"/>
      <c r="AW62" s="261"/>
      <c r="AX62" s="261"/>
      <c r="AY62" s="261"/>
      <c r="AZ62" s="261"/>
      <c r="BA62" s="261"/>
      <c r="BB62" s="261"/>
      <c r="BC62" s="261"/>
      <c r="BD62" s="261"/>
      <c r="BE62" s="261"/>
      <c r="BF62" s="260"/>
      <c r="BG62" s="260"/>
      <c r="BH62" s="260"/>
      <c r="BI62" s="260"/>
      <c r="BJ62" s="260"/>
      <c r="BK62" s="260"/>
      <c r="BL62" s="261"/>
      <c r="BM62" s="260"/>
      <c r="BN62" s="260"/>
      <c r="BO62" s="260"/>
      <c r="BP62" s="261"/>
      <c r="BQ62" s="260"/>
      <c r="BR62" s="260"/>
      <c r="BS62" s="260"/>
      <c r="BT62" s="260"/>
      <c r="BU62" s="260"/>
      <c r="BV62" s="260"/>
      <c r="BW62" s="260"/>
      <c r="BX62" s="260"/>
      <c r="BY62" s="260"/>
      <c r="BZ62" s="261"/>
      <c r="CA62" s="260"/>
      <c r="CB62" s="260"/>
      <c r="CC62" s="260"/>
      <c r="CD62" s="260"/>
      <c r="CE62" s="260"/>
      <c r="CF62" s="260"/>
    </row>
    <row r="63" spans="1:91" ht="12" customHeight="1" x14ac:dyDescent="0.3">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1"/>
      <c r="AS63" s="261"/>
      <c r="AT63" s="261"/>
      <c r="AU63" s="261"/>
      <c r="AV63" s="261"/>
      <c r="AW63" s="261"/>
      <c r="AX63" s="261"/>
      <c r="AY63" s="261"/>
      <c r="AZ63" s="261"/>
      <c r="BA63" s="261"/>
      <c r="BB63" s="261"/>
      <c r="BC63" s="261"/>
      <c r="BD63" s="261"/>
      <c r="BE63" s="261"/>
      <c r="BF63" s="260"/>
      <c r="BG63" s="260"/>
      <c r="BH63" s="260"/>
      <c r="BI63" s="260"/>
      <c r="BJ63" s="260"/>
      <c r="BK63" s="260"/>
      <c r="BL63" s="261"/>
      <c r="BM63" s="260"/>
      <c r="BN63" s="260"/>
      <c r="BO63" s="260"/>
      <c r="BP63" s="261"/>
      <c r="BQ63" s="260"/>
      <c r="BR63" s="260"/>
      <c r="BS63" s="260"/>
      <c r="BT63" s="260"/>
      <c r="BU63" s="260"/>
      <c r="BV63" s="260"/>
      <c r="BW63" s="260"/>
      <c r="BX63" s="260"/>
      <c r="BY63" s="260"/>
      <c r="BZ63" s="261"/>
      <c r="CA63" s="260"/>
      <c r="CB63" s="260"/>
      <c r="CC63" s="260"/>
      <c r="CD63" s="260"/>
      <c r="CE63" s="260"/>
      <c r="CF63" s="260"/>
    </row>
    <row r="64" spans="1:91" ht="12" customHeight="1" x14ac:dyDescent="0.3">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1"/>
      <c r="AS64" s="261"/>
      <c r="AT64" s="261"/>
      <c r="AU64" s="261"/>
      <c r="AV64" s="261"/>
      <c r="AW64" s="261"/>
      <c r="AX64" s="261"/>
      <c r="AY64" s="261"/>
      <c r="AZ64" s="261"/>
      <c r="BA64" s="261"/>
      <c r="BB64" s="261"/>
      <c r="BC64" s="261"/>
      <c r="BD64" s="261"/>
      <c r="BE64" s="261"/>
      <c r="BF64" s="260"/>
      <c r="BG64" s="260"/>
      <c r="BH64" s="260"/>
      <c r="BI64" s="260"/>
      <c r="BJ64" s="260"/>
      <c r="BK64" s="260"/>
      <c r="BL64" s="261"/>
      <c r="BM64" s="260"/>
      <c r="BN64" s="260"/>
      <c r="BO64" s="260"/>
      <c r="BP64" s="261"/>
      <c r="BQ64" s="260"/>
      <c r="BR64" s="260"/>
      <c r="BS64" s="260"/>
      <c r="BT64" s="260"/>
      <c r="BU64" s="260"/>
      <c r="BV64" s="260"/>
      <c r="BW64" s="260"/>
      <c r="BX64" s="260"/>
      <c r="BY64" s="260"/>
      <c r="BZ64" s="261"/>
      <c r="CA64" s="260"/>
      <c r="CB64" s="260"/>
      <c r="CC64" s="260"/>
      <c r="CD64" s="260"/>
      <c r="CE64" s="260"/>
      <c r="CF64" s="260"/>
    </row>
    <row r="65" spans="1:84" ht="12" customHeight="1" x14ac:dyDescent="0.3">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1"/>
      <c r="AS65" s="261"/>
      <c r="AT65" s="261"/>
      <c r="AU65" s="261"/>
      <c r="AV65" s="261"/>
      <c r="AW65" s="261"/>
      <c r="AX65" s="261"/>
      <c r="AY65" s="261"/>
      <c r="AZ65" s="261"/>
      <c r="BA65" s="261"/>
      <c r="BB65" s="261"/>
      <c r="BC65" s="261"/>
      <c r="BD65" s="261"/>
      <c r="BE65" s="261"/>
      <c r="BF65" s="260"/>
      <c r="BG65" s="260"/>
      <c r="BH65" s="260"/>
      <c r="BI65" s="260"/>
      <c r="BJ65" s="260"/>
      <c r="BK65" s="260"/>
      <c r="BL65" s="261"/>
      <c r="BM65" s="260"/>
      <c r="BN65" s="260"/>
      <c r="BO65" s="260"/>
      <c r="BP65" s="261"/>
      <c r="BQ65" s="260"/>
      <c r="BR65" s="260"/>
      <c r="BS65" s="260"/>
      <c r="BT65" s="260"/>
      <c r="BU65" s="260"/>
      <c r="BV65" s="260"/>
      <c r="BW65" s="260"/>
      <c r="BX65" s="260"/>
      <c r="BY65" s="260"/>
      <c r="BZ65" s="261"/>
      <c r="CA65" s="260"/>
      <c r="CB65" s="260"/>
      <c r="CC65" s="260"/>
      <c r="CD65" s="260"/>
      <c r="CE65" s="260"/>
      <c r="CF65" s="260"/>
    </row>
    <row r="66" spans="1:84" ht="12" customHeight="1" x14ac:dyDescent="0.3">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1"/>
      <c r="AS66" s="261"/>
      <c r="AT66" s="261"/>
      <c r="AU66" s="261"/>
      <c r="AV66" s="261"/>
      <c r="AW66" s="261"/>
      <c r="AX66" s="261"/>
      <c r="AY66" s="261"/>
      <c r="AZ66" s="261"/>
      <c r="BA66" s="261"/>
      <c r="BB66" s="261"/>
      <c r="BC66" s="261"/>
      <c r="BD66" s="261"/>
      <c r="BE66" s="261"/>
      <c r="BF66" s="260"/>
      <c r="BG66" s="260"/>
      <c r="BH66" s="260"/>
      <c r="BI66" s="260"/>
      <c r="BJ66" s="260"/>
      <c r="BK66" s="260"/>
      <c r="BL66" s="261"/>
      <c r="BM66" s="260"/>
      <c r="BN66" s="260"/>
      <c r="BO66" s="260"/>
      <c r="BP66" s="261"/>
      <c r="BQ66" s="260"/>
      <c r="BR66" s="260"/>
      <c r="BS66" s="260"/>
      <c r="BT66" s="260"/>
      <c r="BU66" s="260"/>
      <c r="BV66" s="260"/>
      <c r="BW66" s="260"/>
      <c r="BX66" s="260"/>
      <c r="BY66" s="260"/>
      <c r="BZ66" s="261"/>
      <c r="CA66" s="260"/>
      <c r="CB66" s="260"/>
      <c r="CC66" s="260"/>
      <c r="CD66" s="260"/>
      <c r="CE66" s="260"/>
      <c r="CF66" s="260"/>
    </row>
    <row r="67" spans="1:84" ht="12" customHeight="1" x14ac:dyDescent="0.3">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1"/>
      <c r="AS67" s="261"/>
      <c r="AT67" s="261"/>
      <c r="AU67" s="261"/>
      <c r="AV67" s="261"/>
      <c r="AW67" s="261"/>
      <c r="AX67" s="261"/>
      <c r="AY67" s="261"/>
      <c r="AZ67" s="261"/>
      <c r="BA67" s="261"/>
      <c r="BB67" s="261"/>
      <c r="BC67" s="261"/>
      <c r="BD67" s="261"/>
      <c r="BE67" s="261"/>
      <c r="BF67" s="260"/>
      <c r="BG67" s="260"/>
      <c r="BH67" s="260"/>
      <c r="BI67" s="260"/>
      <c r="BJ67" s="260"/>
      <c r="BK67" s="260"/>
      <c r="BL67" s="261"/>
      <c r="BM67" s="260"/>
      <c r="BN67" s="260"/>
      <c r="BO67" s="260"/>
      <c r="BP67" s="261"/>
      <c r="BQ67" s="260"/>
      <c r="BR67" s="260"/>
      <c r="BS67" s="260"/>
      <c r="BT67" s="260"/>
      <c r="BU67" s="260"/>
      <c r="BV67" s="260"/>
      <c r="BW67" s="260"/>
      <c r="BX67" s="260"/>
      <c r="BY67" s="260"/>
      <c r="BZ67" s="261"/>
      <c r="CA67" s="260"/>
      <c r="CB67" s="260"/>
      <c r="CC67" s="260"/>
      <c r="CD67" s="260"/>
      <c r="CE67" s="260"/>
      <c r="CF67" s="260"/>
    </row>
    <row r="68" spans="1:84" ht="12" customHeight="1" x14ac:dyDescent="0.3">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1"/>
      <c r="AS68" s="261"/>
      <c r="AT68" s="261"/>
      <c r="AU68" s="261"/>
      <c r="AV68" s="261"/>
      <c r="AW68" s="261"/>
      <c r="AX68" s="261"/>
      <c r="AY68" s="261"/>
      <c r="AZ68" s="261"/>
      <c r="BA68" s="261"/>
      <c r="BB68" s="261"/>
      <c r="BC68" s="261"/>
      <c r="BD68" s="261"/>
      <c r="BE68" s="261"/>
      <c r="BF68" s="260"/>
      <c r="BG68" s="260"/>
      <c r="BH68" s="260"/>
      <c r="BI68" s="260"/>
      <c r="BJ68" s="260"/>
      <c r="BK68" s="260"/>
      <c r="BL68" s="261"/>
      <c r="BM68" s="260"/>
      <c r="BN68" s="260"/>
      <c r="BO68" s="260"/>
      <c r="BP68" s="261"/>
      <c r="BQ68" s="260"/>
      <c r="BR68" s="260"/>
      <c r="BS68" s="260"/>
      <c r="BT68" s="260"/>
      <c r="BU68" s="260"/>
      <c r="BV68" s="260"/>
      <c r="BW68" s="260"/>
      <c r="BX68" s="260"/>
      <c r="BY68" s="260"/>
      <c r="BZ68" s="261"/>
      <c r="CA68" s="260"/>
      <c r="CB68" s="260"/>
      <c r="CC68" s="260"/>
      <c r="CD68" s="260"/>
      <c r="CE68" s="260"/>
      <c r="CF68" s="260"/>
    </row>
    <row r="69" spans="1:84" ht="12" customHeight="1" x14ac:dyDescent="0.3">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1"/>
      <c r="AS69" s="261"/>
      <c r="AT69" s="261"/>
      <c r="AU69" s="261"/>
      <c r="AV69" s="261"/>
      <c r="AW69" s="261"/>
      <c r="AX69" s="261"/>
      <c r="AY69" s="261"/>
      <c r="AZ69" s="261"/>
      <c r="BA69" s="261"/>
      <c r="BB69" s="261"/>
      <c r="BC69" s="261"/>
      <c r="BD69" s="261"/>
      <c r="BE69" s="261"/>
      <c r="BF69" s="260"/>
      <c r="BG69" s="260"/>
      <c r="BH69" s="260"/>
      <c r="BI69" s="260"/>
      <c r="BJ69" s="260"/>
      <c r="BK69" s="260"/>
      <c r="BL69" s="261"/>
      <c r="BM69" s="260"/>
      <c r="BN69" s="260"/>
      <c r="BO69" s="260"/>
      <c r="BP69" s="261"/>
      <c r="BQ69" s="260"/>
      <c r="BR69" s="260"/>
      <c r="BS69" s="260"/>
      <c r="BT69" s="260"/>
      <c r="BU69" s="260"/>
      <c r="BV69" s="260"/>
      <c r="BW69" s="260"/>
      <c r="BX69" s="260"/>
      <c r="BY69" s="260"/>
      <c r="BZ69" s="261"/>
      <c r="CA69" s="260"/>
      <c r="CB69" s="260"/>
      <c r="CC69" s="260"/>
      <c r="CD69" s="260"/>
      <c r="CE69" s="260"/>
      <c r="CF69" s="260"/>
    </row>
    <row r="70" spans="1:84" ht="12" customHeight="1" x14ac:dyDescent="0.3">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1"/>
      <c r="AS70" s="261"/>
      <c r="AT70" s="261"/>
      <c r="AU70" s="261"/>
      <c r="AV70" s="261"/>
      <c r="AW70" s="261"/>
      <c r="AX70" s="261"/>
      <c r="AY70" s="261"/>
      <c r="AZ70" s="261"/>
      <c r="BA70" s="261"/>
      <c r="BB70" s="261"/>
      <c r="BC70" s="261"/>
      <c r="BD70" s="261"/>
      <c r="BE70" s="261"/>
      <c r="BF70" s="260"/>
      <c r="BG70" s="260"/>
      <c r="BH70" s="260"/>
      <c r="BI70" s="260"/>
      <c r="BJ70" s="260"/>
      <c r="BK70" s="260"/>
      <c r="BL70" s="261"/>
      <c r="BM70" s="260"/>
      <c r="BN70" s="260"/>
      <c r="BO70" s="260"/>
      <c r="BP70" s="261"/>
      <c r="BQ70" s="260"/>
      <c r="BR70" s="260"/>
      <c r="BS70" s="260"/>
      <c r="BT70" s="260"/>
      <c r="BU70" s="260"/>
      <c r="BV70" s="260"/>
      <c r="BW70" s="260"/>
      <c r="BX70" s="260"/>
      <c r="BY70" s="260"/>
      <c r="BZ70" s="261"/>
      <c r="CA70" s="260"/>
      <c r="CB70" s="260"/>
      <c r="CC70" s="260"/>
      <c r="CD70" s="260"/>
      <c r="CE70" s="260"/>
      <c r="CF70" s="260"/>
    </row>
    <row r="71" spans="1:84" ht="12" customHeight="1" x14ac:dyDescent="0.3">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1"/>
      <c r="AS71" s="261"/>
      <c r="AT71" s="261"/>
      <c r="AU71" s="261"/>
      <c r="AV71" s="261"/>
      <c r="AW71" s="261"/>
      <c r="AX71" s="261"/>
      <c r="AY71" s="261"/>
      <c r="AZ71" s="261"/>
      <c r="BA71" s="261"/>
      <c r="BB71" s="261"/>
      <c r="BC71" s="261"/>
      <c r="BD71" s="261"/>
      <c r="BE71" s="261"/>
      <c r="BF71" s="260"/>
      <c r="BG71" s="260"/>
      <c r="BH71" s="260"/>
      <c r="BI71" s="260"/>
      <c r="BJ71" s="260"/>
      <c r="BK71" s="260"/>
      <c r="BL71" s="261"/>
      <c r="BM71" s="260"/>
      <c r="BN71" s="260"/>
      <c r="BO71" s="260"/>
      <c r="BP71" s="261"/>
      <c r="BQ71" s="260"/>
      <c r="BR71" s="260"/>
      <c r="BS71" s="260"/>
      <c r="BT71" s="260"/>
      <c r="BU71" s="260"/>
      <c r="BV71" s="260"/>
      <c r="BW71" s="260"/>
      <c r="BX71" s="260"/>
      <c r="BY71" s="260"/>
      <c r="BZ71" s="261"/>
      <c r="CA71" s="260"/>
      <c r="CB71" s="260"/>
      <c r="CC71" s="260"/>
      <c r="CD71" s="260"/>
      <c r="CE71" s="260"/>
      <c r="CF71" s="260"/>
    </row>
    <row r="72" spans="1:84" ht="12" customHeight="1" x14ac:dyDescent="0.3">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1"/>
      <c r="AS72" s="261"/>
      <c r="AT72" s="261"/>
      <c r="AU72" s="261"/>
      <c r="AV72" s="261"/>
      <c r="AW72" s="261"/>
      <c r="AX72" s="261"/>
      <c r="AY72" s="261"/>
      <c r="AZ72" s="261"/>
      <c r="BA72" s="261"/>
      <c r="BB72" s="261"/>
      <c r="BC72" s="261"/>
      <c r="BD72" s="261"/>
      <c r="BE72" s="261"/>
      <c r="BF72" s="260"/>
      <c r="BG72" s="260"/>
      <c r="BH72" s="260"/>
      <c r="BI72" s="260"/>
      <c r="BJ72" s="260"/>
      <c r="BK72" s="260"/>
      <c r="BL72" s="261"/>
      <c r="BM72" s="260"/>
      <c r="BN72" s="260"/>
      <c r="BO72" s="260"/>
      <c r="BP72" s="261"/>
      <c r="BQ72" s="260"/>
      <c r="BR72" s="260"/>
      <c r="BS72" s="260"/>
      <c r="BT72" s="260"/>
      <c r="BU72" s="260"/>
      <c r="BV72" s="260"/>
      <c r="BW72" s="260"/>
      <c r="BX72" s="260"/>
      <c r="BY72" s="260"/>
      <c r="BZ72" s="261"/>
      <c r="CA72" s="260"/>
      <c r="CB72" s="260"/>
      <c r="CC72" s="260"/>
      <c r="CD72" s="260"/>
      <c r="CE72" s="260"/>
      <c r="CF72" s="260"/>
    </row>
    <row r="73" spans="1:84" ht="12" customHeight="1" x14ac:dyDescent="0.3">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1"/>
      <c r="AS73" s="261"/>
      <c r="AT73" s="261"/>
      <c r="AU73" s="261"/>
      <c r="AV73" s="261"/>
      <c r="AW73" s="261"/>
      <c r="AX73" s="261"/>
      <c r="AY73" s="261"/>
      <c r="AZ73" s="261"/>
      <c r="BA73" s="261"/>
      <c r="BB73" s="261"/>
      <c r="BC73" s="261"/>
      <c r="BD73" s="261"/>
      <c r="BE73" s="261"/>
      <c r="BF73" s="260"/>
      <c r="BG73" s="260"/>
      <c r="BH73" s="260"/>
      <c r="BI73" s="260"/>
      <c r="BJ73" s="260"/>
      <c r="BK73" s="260"/>
      <c r="BL73" s="261"/>
      <c r="BM73" s="260"/>
      <c r="BN73" s="260"/>
      <c r="BO73" s="260"/>
      <c r="BP73" s="261"/>
      <c r="BQ73" s="260"/>
      <c r="BR73" s="260"/>
      <c r="BS73" s="260"/>
      <c r="BT73" s="260"/>
      <c r="BU73" s="260"/>
      <c r="BV73" s="260"/>
      <c r="BW73" s="260"/>
      <c r="BX73" s="260"/>
      <c r="BY73" s="260"/>
      <c r="BZ73" s="261"/>
      <c r="CA73" s="260"/>
      <c r="CB73" s="260"/>
      <c r="CC73" s="260"/>
      <c r="CD73" s="260"/>
      <c r="CE73" s="260"/>
      <c r="CF73" s="260"/>
    </row>
    <row r="74" spans="1:84" ht="12" customHeight="1" x14ac:dyDescent="0.3">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1"/>
      <c r="AS74" s="261"/>
      <c r="AT74" s="261"/>
      <c r="AU74" s="261"/>
      <c r="AV74" s="261"/>
      <c r="AW74" s="261"/>
      <c r="AX74" s="261"/>
      <c r="AY74" s="261"/>
      <c r="AZ74" s="261"/>
      <c r="BA74" s="261"/>
      <c r="BB74" s="261"/>
      <c r="BC74" s="261"/>
      <c r="BD74" s="261"/>
      <c r="BE74" s="261"/>
      <c r="BF74" s="260"/>
      <c r="BG74" s="260"/>
      <c r="BH74" s="260"/>
      <c r="BI74" s="260"/>
      <c r="BJ74" s="260"/>
      <c r="BK74" s="260"/>
      <c r="BL74" s="261"/>
      <c r="BM74" s="260"/>
      <c r="BN74" s="260"/>
      <c r="BO74" s="260"/>
      <c r="BP74" s="261"/>
      <c r="BQ74" s="260"/>
      <c r="BR74" s="260"/>
      <c r="BS74" s="260"/>
      <c r="BT74" s="260"/>
      <c r="BU74" s="260"/>
      <c r="BV74" s="260"/>
      <c r="BW74" s="260"/>
      <c r="BX74" s="260"/>
      <c r="BY74" s="260"/>
      <c r="BZ74" s="261"/>
      <c r="CA74" s="260"/>
      <c r="CB74" s="260"/>
      <c r="CC74" s="260"/>
      <c r="CD74" s="260"/>
      <c r="CE74" s="260"/>
      <c r="CF74" s="260"/>
    </row>
    <row r="75" spans="1:84" ht="12" customHeight="1" x14ac:dyDescent="0.3">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1"/>
      <c r="AS75" s="261"/>
      <c r="AT75" s="261"/>
      <c r="AU75" s="261"/>
      <c r="AV75" s="261"/>
      <c r="AW75" s="261"/>
      <c r="AX75" s="261"/>
      <c r="AY75" s="261"/>
      <c r="AZ75" s="261"/>
      <c r="BA75" s="261"/>
      <c r="BB75" s="261"/>
      <c r="BC75" s="261"/>
      <c r="BD75" s="261"/>
      <c r="BE75" s="261"/>
      <c r="BF75" s="260"/>
      <c r="BG75" s="260"/>
      <c r="BH75" s="260"/>
      <c r="BI75" s="260"/>
      <c r="BJ75" s="260"/>
      <c r="BK75" s="260"/>
      <c r="BL75" s="261"/>
      <c r="BM75" s="260"/>
      <c r="BN75" s="260"/>
      <c r="BO75" s="260"/>
      <c r="BP75" s="261"/>
      <c r="BQ75" s="260"/>
      <c r="BR75" s="260"/>
      <c r="BS75" s="260"/>
      <c r="BT75" s="260"/>
      <c r="BU75" s="260"/>
      <c r="BV75" s="260"/>
      <c r="BW75" s="260"/>
      <c r="BX75" s="260"/>
      <c r="BY75" s="260"/>
      <c r="BZ75" s="261"/>
      <c r="CA75" s="260"/>
      <c r="CB75" s="260"/>
      <c r="CC75" s="260"/>
      <c r="CD75" s="260"/>
      <c r="CE75" s="260"/>
      <c r="CF75" s="260"/>
    </row>
    <row r="76" spans="1:84" ht="12" customHeight="1" x14ac:dyDescent="0.3">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1"/>
      <c r="AS76" s="261"/>
      <c r="AT76" s="261"/>
      <c r="AU76" s="261"/>
      <c r="AV76" s="261"/>
      <c r="AW76" s="261"/>
      <c r="AX76" s="261"/>
      <c r="AY76" s="261"/>
      <c r="AZ76" s="261"/>
      <c r="BA76" s="261"/>
      <c r="BB76" s="261"/>
      <c r="BC76" s="261"/>
      <c r="BD76" s="261"/>
      <c r="BE76" s="261"/>
      <c r="BF76" s="260"/>
      <c r="BG76" s="260"/>
      <c r="BH76" s="260"/>
      <c r="BI76" s="260"/>
      <c r="BJ76" s="260"/>
      <c r="BK76" s="260"/>
      <c r="BL76" s="261"/>
      <c r="BM76" s="260"/>
      <c r="BN76" s="260"/>
      <c r="BO76" s="260"/>
      <c r="BP76" s="261"/>
      <c r="BQ76" s="260"/>
      <c r="BR76" s="260"/>
      <c r="BS76" s="260"/>
      <c r="BT76" s="260"/>
      <c r="BU76" s="260"/>
      <c r="BV76" s="260"/>
      <c r="BW76" s="260"/>
      <c r="BX76" s="260"/>
      <c r="BY76" s="260"/>
      <c r="BZ76" s="261"/>
      <c r="CA76" s="260"/>
      <c r="CB76" s="260"/>
      <c r="CC76" s="260"/>
      <c r="CD76" s="260"/>
      <c r="CE76" s="260"/>
      <c r="CF76" s="260"/>
    </row>
    <row r="77" spans="1:84" ht="12" customHeight="1" x14ac:dyDescent="0.3">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1"/>
      <c r="AS77" s="261"/>
      <c r="AT77" s="261"/>
      <c r="AU77" s="261"/>
      <c r="AV77" s="261"/>
      <c r="AW77" s="261"/>
      <c r="AX77" s="261"/>
      <c r="AY77" s="261"/>
      <c r="AZ77" s="261"/>
      <c r="BA77" s="261"/>
      <c r="BB77" s="261"/>
      <c r="BC77" s="261"/>
      <c r="BD77" s="261"/>
      <c r="BE77" s="261"/>
      <c r="BF77" s="260"/>
      <c r="BG77" s="260"/>
      <c r="BH77" s="260"/>
      <c r="BI77" s="260"/>
      <c r="BJ77" s="260"/>
      <c r="BK77" s="260"/>
      <c r="BL77" s="261"/>
      <c r="BM77" s="260"/>
      <c r="BN77" s="260"/>
      <c r="BO77" s="260"/>
      <c r="BP77" s="261"/>
      <c r="BQ77" s="260"/>
      <c r="BR77" s="260"/>
      <c r="BS77" s="260"/>
      <c r="BT77" s="260"/>
      <c r="BU77" s="260"/>
      <c r="BV77" s="260"/>
      <c r="BW77" s="260"/>
      <c r="BX77" s="260"/>
      <c r="BY77" s="260"/>
      <c r="BZ77" s="261"/>
      <c r="CA77" s="260"/>
      <c r="CB77" s="260"/>
      <c r="CC77" s="260"/>
      <c r="CD77" s="260"/>
      <c r="CE77" s="260"/>
      <c r="CF77" s="260"/>
    </row>
    <row r="78" spans="1:84" ht="12" customHeight="1" x14ac:dyDescent="0.3">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1"/>
      <c r="AS78" s="261"/>
      <c r="AT78" s="261"/>
      <c r="AU78" s="261"/>
      <c r="AV78" s="261"/>
      <c r="AW78" s="261"/>
      <c r="AX78" s="261"/>
      <c r="AY78" s="261"/>
      <c r="AZ78" s="261"/>
      <c r="BA78" s="261"/>
      <c r="BB78" s="261"/>
      <c r="BC78" s="261"/>
      <c r="BD78" s="261"/>
      <c r="BE78" s="261"/>
      <c r="BF78" s="260"/>
      <c r="BG78" s="260"/>
      <c r="BH78" s="260"/>
      <c r="BI78" s="260"/>
      <c r="BJ78" s="260"/>
      <c r="BK78" s="260"/>
      <c r="BL78" s="261"/>
      <c r="BM78" s="260"/>
      <c r="BN78" s="260"/>
      <c r="BO78" s="260"/>
      <c r="BP78" s="261"/>
      <c r="BQ78" s="260"/>
      <c r="BR78" s="260"/>
      <c r="BS78" s="260"/>
      <c r="BT78" s="260"/>
      <c r="BU78" s="260"/>
      <c r="BV78" s="260"/>
      <c r="BW78" s="260"/>
      <c r="BX78" s="260"/>
      <c r="BY78" s="260"/>
      <c r="BZ78" s="261"/>
      <c r="CA78" s="260"/>
      <c r="CB78" s="260"/>
      <c r="CC78" s="260"/>
      <c r="CD78" s="260"/>
      <c r="CE78" s="260"/>
      <c r="CF78" s="260"/>
    </row>
    <row r="79" spans="1:84" ht="12" customHeight="1" x14ac:dyDescent="0.3">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1"/>
      <c r="AS79" s="261"/>
      <c r="AT79" s="261"/>
      <c r="AU79" s="261"/>
      <c r="AV79" s="261"/>
      <c r="AW79" s="261"/>
      <c r="AX79" s="261"/>
      <c r="AY79" s="261"/>
      <c r="AZ79" s="261"/>
      <c r="BA79" s="261"/>
      <c r="BB79" s="261"/>
      <c r="BC79" s="261"/>
      <c r="BD79" s="261"/>
      <c r="BE79" s="261"/>
      <c r="BF79" s="260"/>
      <c r="BG79" s="260"/>
      <c r="BH79" s="260"/>
      <c r="BI79" s="260"/>
      <c r="BJ79" s="260"/>
      <c r="BK79" s="260"/>
      <c r="BL79" s="261"/>
      <c r="BM79" s="260"/>
      <c r="BN79" s="260"/>
      <c r="BO79" s="260"/>
      <c r="BP79" s="261"/>
      <c r="BQ79" s="260"/>
      <c r="BR79" s="260"/>
      <c r="BS79" s="260"/>
      <c r="BT79" s="260"/>
      <c r="BU79" s="260"/>
      <c r="BV79" s="260"/>
      <c r="BW79" s="260"/>
      <c r="BX79" s="260"/>
      <c r="BY79" s="260"/>
      <c r="BZ79" s="261"/>
      <c r="CA79" s="260"/>
      <c r="CB79" s="260"/>
      <c r="CC79" s="260"/>
      <c r="CD79" s="260"/>
      <c r="CE79" s="260"/>
      <c r="CF79" s="260"/>
    </row>
    <row r="80" spans="1:84" ht="12" customHeight="1" x14ac:dyDescent="0.3">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1"/>
      <c r="AS80" s="261"/>
      <c r="AT80" s="261"/>
      <c r="AU80" s="261"/>
      <c r="AV80" s="261"/>
      <c r="AW80" s="261"/>
      <c r="AX80" s="261"/>
      <c r="AY80" s="261"/>
      <c r="AZ80" s="261"/>
      <c r="BA80" s="261"/>
      <c r="BB80" s="261"/>
      <c r="BC80" s="261"/>
      <c r="BD80" s="261"/>
      <c r="BE80" s="261"/>
      <c r="BF80" s="260"/>
      <c r="BG80" s="260"/>
      <c r="BH80" s="260"/>
      <c r="BI80" s="260"/>
      <c r="BJ80" s="260"/>
      <c r="BK80" s="260"/>
      <c r="BL80" s="261"/>
      <c r="BM80" s="260"/>
      <c r="BN80" s="260"/>
      <c r="BO80" s="260"/>
      <c r="BP80" s="261"/>
      <c r="BQ80" s="260"/>
      <c r="BR80" s="260"/>
      <c r="BS80" s="260"/>
      <c r="BT80" s="260"/>
      <c r="BU80" s="260"/>
      <c r="BV80" s="260"/>
      <c r="BW80" s="260"/>
      <c r="BX80" s="260"/>
      <c r="BY80" s="260"/>
      <c r="BZ80" s="261"/>
      <c r="CA80" s="260"/>
      <c r="CB80" s="260"/>
      <c r="CC80" s="260"/>
      <c r="CD80" s="260"/>
      <c r="CE80" s="260"/>
      <c r="CF80" s="260"/>
    </row>
    <row r="81" spans="1:84" x14ac:dyDescent="0.3">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1"/>
      <c r="AS81" s="261"/>
      <c r="AT81" s="261"/>
      <c r="AU81" s="261"/>
      <c r="AV81" s="261"/>
      <c r="AW81" s="261"/>
      <c r="AX81" s="261"/>
      <c r="AY81" s="261"/>
      <c r="AZ81" s="261"/>
      <c r="BA81" s="261"/>
      <c r="BB81" s="261"/>
      <c r="BC81" s="261"/>
      <c r="BD81" s="261"/>
      <c r="BE81" s="261"/>
      <c r="BF81" s="260"/>
      <c r="BG81" s="260"/>
      <c r="BH81" s="260"/>
      <c r="BI81" s="260"/>
      <c r="BJ81" s="260"/>
      <c r="BK81" s="260"/>
      <c r="BL81" s="261"/>
      <c r="BM81" s="260"/>
      <c r="BN81" s="260"/>
      <c r="BO81" s="260"/>
      <c r="BP81" s="261"/>
      <c r="BQ81" s="260"/>
      <c r="BR81" s="260"/>
      <c r="BS81" s="260"/>
      <c r="BT81" s="260"/>
      <c r="BU81" s="260"/>
      <c r="BV81" s="260"/>
      <c r="BW81" s="260"/>
      <c r="BX81" s="260"/>
      <c r="BY81" s="260"/>
      <c r="BZ81" s="261"/>
      <c r="CA81" s="260"/>
      <c r="CB81" s="260"/>
      <c r="CC81" s="260"/>
      <c r="CD81" s="260"/>
      <c r="CE81" s="260"/>
      <c r="CF81" s="260"/>
    </row>
    <row r="82" spans="1:84" x14ac:dyDescent="0.3">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1"/>
      <c r="AS82" s="261"/>
      <c r="AT82" s="261"/>
      <c r="AU82" s="261"/>
      <c r="AV82" s="261"/>
      <c r="AW82" s="261"/>
      <c r="AX82" s="261"/>
      <c r="AY82" s="261"/>
      <c r="AZ82" s="261"/>
      <c r="BA82" s="261"/>
      <c r="BB82" s="261"/>
      <c r="BC82" s="261"/>
      <c r="BD82" s="261"/>
      <c r="BE82" s="261"/>
      <c r="BF82" s="260"/>
      <c r="BG82" s="260"/>
      <c r="BH82" s="260"/>
      <c r="BI82" s="260"/>
      <c r="BJ82" s="260"/>
      <c r="BK82" s="260"/>
      <c r="BL82" s="261"/>
      <c r="BM82" s="260"/>
      <c r="BN82" s="260"/>
      <c r="BO82" s="260"/>
      <c r="BP82" s="261"/>
      <c r="BQ82" s="260"/>
      <c r="BR82" s="260"/>
      <c r="BS82" s="260"/>
      <c r="BT82" s="260"/>
      <c r="BU82" s="260"/>
      <c r="BV82" s="260"/>
      <c r="BW82" s="260"/>
      <c r="BX82" s="260"/>
      <c r="BY82" s="260"/>
      <c r="BZ82" s="261"/>
      <c r="CA82" s="260"/>
      <c r="CB82" s="260"/>
      <c r="CC82" s="260"/>
      <c r="CD82" s="260"/>
      <c r="CE82" s="260"/>
      <c r="CF82" s="260"/>
    </row>
    <row r="83" spans="1:84" x14ac:dyDescent="0.3">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1"/>
      <c r="AS83" s="261"/>
      <c r="AT83" s="261"/>
      <c r="AU83" s="261"/>
      <c r="AV83" s="261"/>
      <c r="AW83" s="261"/>
      <c r="AX83" s="261"/>
      <c r="AY83" s="261"/>
      <c r="AZ83" s="261"/>
      <c r="BA83" s="261"/>
      <c r="BB83" s="261"/>
      <c r="BC83" s="261"/>
      <c r="BD83" s="261"/>
      <c r="BE83" s="261"/>
      <c r="BF83" s="260"/>
      <c r="BG83" s="260"/>
      <c r="BH83" s="260"/>
      <c r="BI83" s="260"/>
      <c r="BJ83" s="260"/>
      <c r="BK83" s="260"/>
      <c r="BL83" s="261"/>
      <c r="BM83" s="260"/>
      <c r="BN83" s="260"/>
      <c r="BO83" s="260"/>
      <c r="BP83" s="261"/>
      <c r="BQ83" s="260"/>
      <c r="BR83" s="260"/>
      <c r="BS83" s="260"/>
      <c r="BT83" s="260"/>
      <c r="BU83" s="260"/>
      <c r="BV83" s="260"/>
      <c r="BW83" s="260"/>
      <c r="BX83" s="260"/>
      <c r="BY83" s="260"/>
      <c r="BZ83" s="261"/>
      <c r="CA83" s="260"/>
      <c r="CB83" s="260"/>
      <c r="CC83" s="260"/>
      <c r="CD83" s="260"/>
      <c r="CE83" s="260"/>
      <c r="CF83" s="260"/>
    </row>
    <row r="84" spans="1:84" x14ac:dyDescent="0.3">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1"/>
      <c r="AS84" s="261"/>
      <c r="AT84" s="261"/>
      <c r="AU84" s="261"/>
      <c r="AV84" s="261"/>
      <c r="AW84" s="261"/>
      <c r="AX84" s="261"/>
      <c r="AY84" s="261"/>
      <c r="AZ84" s="261"/>
      <c r="BA84" s="261"/>
      <c r="BB84" s="261"/>
      <c r="BC84" s="261"/>
      <c r="BD84" s="261"/>
      <c r="BE84" s="261"/>
      <c r="BF84" s="260"/>
      <c r="BG84" s="260"/>
      <c r="BH84" s="260"/>
      <c r="BI84" s="260"/>
      <c r="BJ84" s="260"/>
      <c r="BK84" s="260"/>
      <c r="BL84" s="261"/>
      <c r="BM84" s="260"/>
      <c r="BN84" s="260"/>
      <c r="BO84" s="260"/>
      <c r="BP84" s="261"/>
      <c r="BQ84" s="260"/>
      <c r="BR84" s="260"/>
      <c r="BS84" s="260"/>
      <c r="BT84" s="260"/>
      <c r="BU84" s="260"/>
      <c r="BV84" s="260"/>
      <c r="BW84" s="260"/>
      <c r="BX84" s="260"/>
      <c r="BY84" s="260"/>
      <c r="BZ84" s="261"/>
      <c r="CA84" s="260"/>
      <c r="CB84" s="260"/>
      <c r="CC84" s="260"/>
      <c r="CD84" s="260"/>
      <c r="CE84" s="260"/>
      <c r="CF84" s="260"/>
    </row>
    <row r="85" spans="1:84" x14ac:dyDescent="0.3">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1"/>
      <c r="AS85" s="261"/>
      <c r="AT85" s="261"/>
      <c r="AU85" s="261"/>
      <c r="AV85" s="261"/>
      <c r="AW85" s="261"/>
      <c r="AX85" s="261"/>
      <c r="AY85" s="261"/>
      <c r="AZ85" s="261"/>
      <c r="BA85" s="261"/>
      <c r="BB85" s="261"/>
      <c r="BC85" s="261"/>
      <c r="BD85" s="261"/>
      <c r="BE85" s="261"/>
      <c r="BF85" s="260"/>
      <c r="BG85" s="260"/>
      <c r="BH85" s="260"/>
      <c r="BI85" s="260"/>
      <c r="BJ85" s="260"/>
      <c r="BK85" s="260"/>
      <c r="BL85" s="261"/>
      <c r="BM85" s="260"/>
      <c r="BN85" s="260"/>
      <c r="BO85" s="260"/>
      <c r="BP85" s="261"/>
      <c r="BQ85" s="260"/>
      <c r="BR85" s="260"/>
      <c r="BS85" s="260"/>
      <c r="BT85" s="260"/>
      <c r="BU85" s="260"/>
      <c r="BV85" s="260"/>
      <c r="BW85" s="260"/>
      <c r="BX85" s="260"/>
      <c r="BY85" s="260"/>
      <c r="BZ85" s="261"/>
      <c r="CA85" s="260"/>
      <c r="CB85" s="260"/>
      <c r="CC85" s="260"/>
      <c r="CD85" s="260"/>
      <c r="CE85" s="260"/>
      <c r="CF85" s="260"/>
    </row>
    <row r="86" spans="1:84" x14ac:dyDescent="0.3">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1"/>
      <c r="AS86" s="261"/>
      <c r="AT86" s="261"/>
      <c r="AU86" s="261"/>
      <c r="AV86" s="261"/>
      <c r="AW86" s="261"/>
      <c r="AX86" s="261"/>
      <c r="AY86" s="261"/>
      <c r="AZ86" s="261"/>
      <c r="BA86" s="261"/>
      <c r="BB86" s="261"/>
      <c r="BC86" s="261"/>
      <c r="BD86" s="261"/>
      <c r="BE86" s="261"/>
      <c r="BF86" s="260"/>
      <c r="BG86" s="260"/>
      <c r="BH86" s="260"/>
      <c r="BI86" s="260"/>
      <c r="BJ86" s="260"/>
      <c r="BK86" s="260"/>
      <c r="BL86" s="261"/>
      <c r="BM86" s="260"/>
      <c r="BN86" s="260"/>
      <c r="BO86" s="260"/>
      <c r="BP86" s="261"/>
      <c r="BQ86" s="260"/>
      <c r="BR86" s="260"/>
      <c r="BS86" s="260"/>
      <c r="BT86" s="260"/>
      <c r="BU86" s="260"/>
      <c r="BV86" s="260"/>
      <c r="BW86" s="260"/>
      <c r="BX86" s="260"/>
      <c r="BY86" s="260"/>
      <c r="BZ86" s="261"/>
      <c r="CA86" s="260"/>
      <c r="CB86" s="260"/>
      <c r="CC86" s="260"/>
      <c r="CD86" s="260"/>
      <c r="CE86" s="260"/>
      <c r="CF86" s="260"/>
    </row>
    <row r="87" spans="1:84" x14ac:dyDescent="0.3">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1"/>
      <c r="AS87" s="261"/>
      <c r="AT87" s="261"/>
      <c r="AU87" s="261"/>
      <c r="AV87" s="261"/>
      <c r="AW87" s="261"/>
      <c r="AX87" s="261"/>
      <c r="AY87" s="261"/>
      <c r="AZ87" s="261"/>
      <c r="BA87" s="261"/>
      <c r="BB87" s="261"/>
      <c r="BC87" s="261"/>
      <c r="BD87" s="261"/>
      <c r="BE87" s="261"/>
      <c r="BF87" s="260"/>
      <c r="BG87" s="260"/>
      <c r="BH87" s="260"/>
      <c r="BI87" s="260"/>
      <c r="BJ87" s="260"/>
      <c r="BK87" s="260"/>
      <c r="BL87" s="261"/>
      <c r="BM87" s="260"/>
      <c r="BN87" s="260"/>
      <c r="BO87" s="260"/>
      <c r="BP87" s="261"/>
      <c r="BQ87" s="260"/>
      <c r="BR87" s="260"/>
      <c r="BS87" s="260"/>
      <c r="BT87" s="260"/>
      <c r="BU87" s="260"/>
      <c r="BV87" s="260"/>
      <c r="BW87" s="260"/>
      <c r="BX87" s="260"/>
      <c r="BY87" s="260"/>
      <c r="BZ87" s="261"/>
      <c r="CA87" s="260"/>
      <c r="CB87" s="260"/>
      <c r="CC87" s="260"/>
      <c r="CD87" s="260"/>
      <c r="CE87" s="260"/>
      <c r="CF87" s="260"/>
    </row>
    <row r="88" spans="1:84" x14ac:dyDescent="0.3">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1"/>
      <c r="AS88" s="261"/>
      <c r="AT88" s="261"/>
      <c r="AU88" s="261"/>
      <c r="AV88" s="261"/>
      <c r="AW88" s="261"/>
      <c r="AX88" s="261"/>
      <c r="AY88" s="261"/>
      <c r="AZ88" s="261"/>
      <c r="BA88" s="261"/>
      <c r="BB88" s="261"/>
      <c r="BC88" s="261"/>
      <c r="BD88" s="261"/>
      <c r="BE88" s="261"/>
      <c r="BF88" s="260"/>
      <c r="BG88" s="260"/>
      <c r="BH88" s="260"/>
      <c r="BI88" s="260"/>
      <c r="BJ88" s="260"/>
      <c r="BK88" s="260"/>
      <c r="BL88" s="261"/>
      <c r="BM88" s="260"/>
      <c r="BN88" s="260"/>
      <c r="BO88" s="260"/>
      <c r="BP88" s="261"/>
      <c r="BQ88" s="260"/>
      <c r="BR88" s="260"/>
      <c r="BS88" s="260"/>
      <c r="BT88" s="260"/>
      <c r="BU88" s="260"/>
      <c r="BV88" s="260"/>
      <c r="BW88" s="260"/>
      <c r="BX88" s="260"/>
      <c r="BY88" s="260"/>
      <c r="BZ88" s="261"/>
      <c r="CA88" s="260"/>
      <c r="CB88" s="260"/>
      <c r="CC88" s="260"/>
      <c r="CD88" s="260"/>
      <c r="CE88" s="260"/>
      <c r="CF88" s="260"/>
    </row>
    <row r="89" spans="1:84" x14ac:dyDescent="0.3">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1"/>
      <c r="AS89" s="261"/>
      <c r="AT89" s="261"/>
      <c r="AU89" s="261"/>
      <c r="AV89" s="261"/>
      <c r="AW89" s="261"/>
      <c r="AX89" s="261"/>
      <c r="AY89" s="261"/>
      <c r="AZ89" s="261"/>
      <c r="BA89" s="261"/>
      <c r="BB89" s="261"/>
      <c r="BC89" s="261"/>
      <c r="BD89" s="261"/>
      <c r="BE89" s="261"/>
      <c r="BF89" s="260"/>
      <c r="BG89" s="260"/>
      <c r="BH89" s="260"/>
      <c r="BI89" s="260"/>
      <c r="BJ89" s="260"/>
      <c r="BK89" s="260"/>
      <c r="BL89" s="261"/>
      <c r="BM89" s="260"/>
      <c r="BN89" s="260"/>
      <c r="BO89" s="260"/>
      <c r="BP89" s="261"/>
      <c r="BQ89" s="260"/>
      <c r="BR89" s="260"/>
      <c r="BS89" s="260"/>
      <c r="BT89" s="260"/>
      <c r="BU89" s="260"/>
      <c r="BV89" s="260"/>
      <c r="BW89" s="260"/>
      <c r="BX89" s="260"/>
      <c r="BY89" s="260"/>
      <c r="BZ89" s="261"/>
      <c r="CA89" s="260"/>
      <c r="CB89" s="260"/>
      <c r="CC89" s="260"/>
      <c r="CD89" s="260"/>
      <c r="CE89" s="260"/>
      <c r="CF89" s="260"/>
    </row>
    <row r="90" spans="1:84" x14ac:dyDescent="0.3">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1"/>
      <c r="AS90" s="261"/>
      <c r="AT90" s="261"/>
      <c r="AU90" s="261"/>
      <c r="AV90" s="261"/>
      <c r="AW90" s="261"/>
      <c r="AX90" s="261"/>
      <c r="AY90" s="261"/>
      <c r="AZ90" s="261"/>
      <c r="BA90" s="261"/>
      <c r="BB90" s="261"/>
      <c r="BC90" s="261"/>
      <c r="BD90" s="261"/>
      <c r="BE90" s="261"/>
      <c r="BF90" s="260"/>
      <c r="BG90" s="260"/>
      <c r="BH90" s="260"/>
      <c r="BI90" s="260"/>
      <c r="BJ90" s="260"/>
      <c r="BK90" s="260"/>
      <c r="BL90" s="261"/>
      <c r="BM90" s="260"/>
      <c r="BN90" s="260"/>
      <c r="BO90" s="260"/>
      <c r="BP90" s="261"/>
      <c r="BQ90" s="260"/>
      <c r="BR90" s="260"/>
      <c r="BS90" s="260"/>
      <c r="BT90" s="260"/>
      <c r="BU90" s="260"/>
      <c r="BV90" s="260"/>
      <c r="BW90" s="260"/>
      <c r="BX90" s="260"/>
      <c r="BY90" s="260"/>
      <c r="BZ90" s="261"/>
      <c r="CA90" s="260"/>
      <c r="CB90" s="260"/>
      <c r="CC90" s="260"/>
      <c r="CD90" s="260"/>
      <c r="CE90" s="260"/>
      <c r="CF90" s="260"/>
    </row>
    <row r="91" spans="1:84" x14ac:dyDescent="0.3">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1"/>
      <c r="AS91" s="261"/>
      <c r="AT91" s="261"/>
      <c r="AU91" s="261"/>
      <c r="AV91" s="261"/>
      <c r="AW91" s="261"/>
      <c r="AX91" s="261"/>
      <c r="AY91" s="261"/>
      <c r="AZ91" s="261"/>
      <c r="BA91" s="261"/>
      <c r="BB91" s="261"/>
      <c r="BC91" s="261"/>
      <c r="BD91" s="261"/>
      <c r="BE91" s="261"/>
      <c r="BF91" s="260"/>
      <c r="BG91" s="260"/>
      <c r="BH91" s="260"/>
      <c r="BI91" s="260"/>
      <c r="BJ91" s="260"/>
      <c r="BK91" s="260"/>
      <c r="BL91" s="261"/>
      <c r="BM91" s="260"/>
      <c r="BN91" s="260"/>
      <c r="BO91" s="260"/>
      <c r="BP91" s="261"/>
      <c r="BQ91" s="260"/>
      <c r="BR91" s="260"/>
      <c r="BS91" s="260"/>
      <c r="BT91" s="260"/>
      <c r="BU91" s="260"/>
      <c r="BV91" s="260"/>
      <c r="BW91" s="260"/>
      <c r="BX91" s="260"/>
      <c r="BY91" s="260"/>
      <c r="BZ91" s="261"/>
      <c r="CA91" s="260"/>
      <c r="CB91" s="260"/>
      <c r="CC91" s="260"/>
      <c r="CD91" s="260"/>
      <c r="CE91" s="260"/>
      <c r="CF91" s="260"/>
    </row>
    <row r="92" spans="1:84" x14ac:dyDescent="0.3">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1"/>
      <c r="AS92" s="261"/>
      <c r="AT92" s="261"/>
      <c r="AU92" s="261"/>
      <c r="AV92" s="261"/>
      <c r="AW92" s="261"/>
      <c r="AX92" s="261"/>
      <c r="AY92" s="261"/>
      <c r="AZ92" s="261"/>
      <c r="BA92" s="261"/>
      <c r="BB92" s="261"/>
      <c r="BC92" s="261"/>
      <c r="BD92" s="261"/>
      <c r="BE92" s="261"/>
      <c r="BF92" s="260"/>
      <c r="BG92" s="260"/>
      <c r="BH92" s="260"/>
      <c r="BI92" s="260"/>
      <c r="BJ92" s="260"/>
      <c r="BK92" s="260"/>
      <c r="BL92" s="261"/>
      <c r="BM92" s="260"/>
      <c r="BN92" s="260"/>
      <c r="BO92" s="260"/>
      <c r="BP92" s="261"/>
      <c r="BQ92" s="260"/>
      <c r="BR92" s="260"/>
      <c r="BS92" s="260"/>
      <c r="BT92" s="260"/>
      <c r="BU92" s="260"/>
      <c r="BV92" s="260"/>
      <c r="BW92" s="260"/>
      <c r="BX92" s="260"/>
      <c r="BY92" s="260"/>
      <c r="BZ92" s="261"/>
      <c r="CA92" s="260"/>
      <c r="CB92" s="260"/>
      <c r="CC92" s="260"/>
      <c r="CD92" s="260"/>
      <c r="CE92" s="260"/>
      <c r="CF92" s="260"/>
    </row>
    <row r="93" spans="1:84" x14ac:dyDescent="0.3">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1"/>
      <c r="AS93" s="261"/>
      <c r="AT93" s="261"/>
      <c r="AU93" s="261"/>
      <c r="AV93" s="261"/>
      <c r="AW93" s="261"/>
      <c r="AX93" s="261"/>
      <c r="AY93" s="261"/>
      <c r="AZ93" s="261"/>
      <c r="BA93" s="261"/>
      <c r="BB93" s="261"/>
      <c r="BC93" s="261"/>
      <c r="BD93" s="261"/>
      <c r="BE93" s="261"/>
      <c r="BF93" s="260"/>
      <c r="BG93" s="260"/>
      <c r="BH93" s="260"/>
      <c r="BI93" s="260"/>
      <c r="BJ93" s="260"/>
      <c r="BK93" s="260"/>
      <c r="BL93" s="261"/>
      <c r="BM93" s="260"/>
      <c r="BN93" s="260"/>
      <c r="BO93" s="260"/>
      <c r="BP93" s="261"/>
      <c r="BQ93" s="260"/>
      <c r="BR93" s="260"/>
      <c r="BS93" s="260"/>
      <c r="BT93" s="260"/>
      <c r="BU93" s="260"/>
      <c r="BV93" s="260"/>
      <c r="BW93" s="260"/>
      <c r="BX93" s="260"/>
      <c r="BY93" s="260"/>
      <c r="BZ93" s="261"/>
      <c r="CA93" s="260"/>
      <c r="CB93" s="260"/>
      <c r="CC93" s="260"/>
      <c r="CD93" s="260"/>
      <c r="CE93" s="260"/>
      <c r="CF93" s="260"/>
    </row>
    <row r="94" spans="1:84" x14ac:dyDescent="0.3">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1"/>
      <c r="AS94" s="261"/>
      <c r="AT94" s="261"/>
      <c r="AU94" s="261"/>
      <c r="AV94" s="261"/>
      <c r="AW94" s="261"/>
      <c r="AX94" s="261"/>
      <c r="AY94" s="261"/>
      <c r="AZ94" s="261"/>
      <c r="BA94" s="261"/>
      <c r="BB94" s="261"/>
      <c r="BC94" s="261"/>
      <c r="BD94" s="261"/>
      <c r="BE94" s="261"/>
      <c r="BF94" s="260"/>
      <c r="BG94" s="260"/>
      <c r="BH94" s="260"/>
      <c r="BI94" s="260"/>
      <c r="BJ94" s="260"/>
      <c r="BK94" s="260"/>
      <c r="BL94" s="261"/>
      <c r="BM94" s="260"/>
      <c r="BN94" s="260"/>
      <c r="BO94" s="260"/>
      <c r="BP94" s="261"/>
      <c r="BQ94" s="260"/>
      <c r="BR94" s="260"/>
      <c r="BS94" s="260"/>
      <c r="BT94" s="260"/>
      <c r="BU94" s="260"/>
      <c r="BV94" s="260"/>
      <c r="BW94" s="260"/>
      <c r="BX94" s="260"/>
      <c r="BY94" s="260"/>
      <c r="BZ94" s="261"/>
      <c r="CA94" s="260"/>
      <c r="CB94" s="260"/>
      <c r="CC94" s="260"/>
      <c r="CD94" s="260"/>
      <c r="CE94" s="260"/>
      <c r="CF94" s="260"/>
    </row>
    <row r="95" spans="1:84" x14ac:dyDescent="0.3">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1"/>
      <c r="AS95" s="261"/>
      <c r="AT95" s="261"/>
      <c r="AU95" s="261"/>
      <c r="AV95" s="261"/>
      <c r="AW95" s="261"/>
      <c r="AX95" s="261"/>
      <c r="AY95" s="261"/>
      <c r="AZ95" s="261"/>
      <c r="BA95" s="261"/>
      <c r="BB95" s="261"/>
      <c r="BC95" s="261"/>
      <c r="BD95" s="261"/>
      <c r="BE95" s="261"/>
      <c r="BF95" s="260"/>
      <c r="BG95" s="260"/>
      <c r="BH95" s="260"/>
      <c r="BI95" s="260"/>
      <c r="BJ95" s="260"/>
      <c r="BK95" s="260"/>
      <c r="BL95" s="261"/>
      <c r="BM95" s="260"/>
      <c r="BN95" s="260"/>
      <c r="BO95" s="260"/>
      <c r="BP95" s="261"/>
      <c r="BQ95" s="260"/>
      <c r="BR95" s="260"/>
      <c r="BS95" s="260"/>
      <c r="BT95" s="260"/>
      <c r="BU95" s="260"/>
      <c r="BV95" s="260"/>
      <c r="BW95" s="260"/>
      <c r="BX95" s="260"/>
      <c r="BY95" s="260"/>
      <c r="BZ95" s="261"/>
      <c r="CA95" s="260"/>
      <c r="CB95" s="260"/>
      <c r="CC95" s="260"/>
      <c r="CD95" s="260"/>
      <c r="CE95" s="260"/>
      <c r="CF95" s="260"/>
    </row>
    <row r="96" spans="1:84" x14ac:dyDescent="0.3">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1"/>
      <c r="AS96" s="261"/>
      <c r="AT96" s="261"/>
      <c r="AU96" s="261"/>
      <c r="AV96" s="261"/>
      <c r="AW96" s="261"/>
      <c r="AX96" s="261"/>
      <c r="AY96" s="261"/>
      <c r="AZ96" s="261"/>
      <c r="BA96" s="261"/>
      <c r="BB96" s="261"/>
      <c r="BC96" s="261"/>
      <c r="BD96" s="261"/>
      <c r="BE96" s="261"/>
      <c r="BF96" s="260"/>
      <c r="BG96" s="260"/>
      <c r="BH96" s="260"/>
      <c r="BI96" s="260"/>
      <c r="BJ96" s="260"/>
      <c r="BK96" s="260"/>
      <c r="BL96" s="261"/>
      <c r="BM96" s="260"/>
      <c r="BN96" s="260"/>
      <c r="BO96" s="260"/>
      <c r="BP96" s="261"/>
      <c r="BQ96" s="260"/>
      <c r="BR96" s="260"/>
      <c r="BS96" s="260"/>
      <c r="BT96" s="260"/>
      <c r="BU96" s="260"/>
      <c r="BV96" s="260"/>
      <c r="BW96" s="260"/>
      <c r="BX96" s="260"/>
      <c r="BY96" s="260"/>
      <c r="BZ96" s="261"/>
      <c r="CA96" s="260"/>
      <c r="CB96" s="260"/>
      <c r="CC96" s="260"/>
      <c r="CD96" s="260"/>
      <c r="CE96" s="260"/>
      <c r="CF96" s="260"/>
    </row>
    <row r="97" spans="1:84" x14ac:dyDescent="0.3">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1"/>
      <c r="AS97" s="261"/>
      <c r="AT97" s="261"/>
      <c r="AU97" s="261"/>
      <c r="AV97" s="261"/>
      <c r="AW97" s="261"/>
      <c r="AX97" s="261"/>
      <c r="AY97" s="261"/>
      <c r="AZ97" s="261"/>
      <c r="BA97" s="261"/>
      <c r="BB97" s="261"/>
      <c r="BC97" s="261"/>
      <c r="BD97" s="261"/>
      <c r="BE97" s="261"/>
      <c r="BF97" s="260"/>
      <c r="BG97" s="260"/>
      <c r="BH97" s="260"/>
      <c r="BI97" s="260"/>
      <c r="BJ97" s="260"/>
      <c r="BK97" s="260"/>
      <c r="BL97" s="261"/>
      <c r="BM97" s="260"/>
      <c r="BN97" s="260"/>
      <c r="BO97" s="260"/>
      <c r="BP97" s="261"/>
      <c r="BQ97" s="260"/>
      <c r="BR97" s="260"/>
      <c r="BS97" s="260"/>
      <c r="BT97" s="260"/>
      <c r="BU97" s="260"/>
      <c r="BV97" s="260"/>
      <c r="BW97" s="260"/>
      <c r="BX97" s="260"/>
      <c r="BY97" s="260"/>
      <c r="BZ97" s="261"/>
      <c r="CA97" s="260"/>
      <c r="CB97" s="260"/>
      <c r="CC97" s="260"/>
      <c r="CD97" s="260"/>
      <c r="CE97" s="260"/>
      <c r="CF97" s="260"/>
    </row>
  </sheetData>
  <sheetProtection algorithmName="SHA-512" hashValue="bUmuln6gLmcMTCIG3KWSStTGjnkRrJDEW6DFE+FrdyvoWutY6e3HY7vZB6MPiZDgcIVbBUav+M0fkM0pm8r3Tw==" saltValue="6pnVLNx2gcxvlV9g/9Iz+Q==" spinCount="100000" sheet="1" objects="1" scenarios="1"/>
  <mergeCells count="38">
    <mergeCell ref="Z30:CA30"/>
    <mergeCell ref="BN32:CA33"/>
    <mergeCell ref="H30:Y33"/>
    <mergeCell ref="AJ35:AS35"/>
    <mergeCell ref="Z35:AI35"/>
    <mergeCell ref="BD32:BM33"/>
    <mergeCell ref="AT32:BC33"/>
    <mergeCell ref="AJ32:AS33"/>
    <mergeCell ref="Z32:AI33"/>
    <mergeCell ref="BN35:CA35"/>
    <mergeCell ref="C47:CF47"/>
    <mergeCell ref="C41:CF41"/>
    <mergeCell ref="C45:CF45"/>
    <mergeCell ref="C42:CF42"/>
    <mergeCell ref="BN36:CA36"/>
    <mergeCell ref="AJ36:AS36"/>
    <mergeCell ref="BD38:BM39"/>
    <mergeCell ref="C44:CF44"/>
    <mergeCell ref="C46:CF46"/>
    <mergeCell ref="BN38:CA39"/>
    <mergeCell ref="Z36:AI36"/>
    <mergeCell ref="C43:CF43"/>
    <mergeCell ref="B3:CF4"/>
    <mergeCell ref="C21:CF23"/>
    <mergeCell ref="C7:CF9"/>
    <mergeCell ref="C48:CF48"/>
    <mergeCell ref="B1:CF2"/>
    <mergeCell ref="C10:CF18"/>
    <mergeCell ref="Z38:AI39"/>
    <mergeCell ref="H35:Y35"/>
    <mergeCell ref="H36:Y36"/>
    <mergeCell ref="H38:Y39"/>
    <mergeCell ref="AJ38:AS39"/>
    <mergeCell ref="AT38:BC39"/>
    <mergeCell ref="AT35:BC35"/>
    <mergeCell ref="BD35:BM35"/>
    <mergeCell ref="AT36:BC36"/>
    <mergeCell ref="BD36:BM36"/>
  </mergeCells>
  <conditionalFormatting sqref="Z38:BM39 Z40:AQ40 AS40:BM40">
    <cfRule type="cellIs" dxfId="315" priority="5" operator="lessThan">
      <formula>0</formula>
    </cfRule>
  </conditionalFormatting>
  <conditionalFormatting sqref="BN40:BW40 BN38">
    <cfRule type="cellIs" dxfId="314" priority="1" operator="lessThan">
      <formula>0</formula>
    </cfRule>
  </conditionalFormatting>
  <pageMargins left="0.70866141732283472" right="0.70866141732283472" top="0.74803149606299213" bottom="0.74803149606299213" header="0.31496062992125984" footer="0.31496062992125984"/>
  <pageSetup paperSize="9" scale="80" orientation="portrait" r:id="rId1"/>
  <headerFooter>
    <oddFooter>&amp;L&amp;8&amp;F  &amp;A&amp;R&amp;8Eigendom van OPGERUIMD! en OrganieQ.</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139"/>
  <sheetViews>
    <sheetView showGridLines="0" workbookViewId="0">
      <pane ySplit="15" topLeftCell="A16" activePane="bottomLeft" state="frozen"/>
      <selection pane="bottomLeft" activeCell="Z17" sqref="Z17:AB17"/>
    </sheetView>
  </sheetViews>
  <sheetFormatPr defaultColWidth="4.44140625" defaultRowHeight="12" customHeight="1" x14ac:dyDescent="0.3"/>
  <cols>
    <col min="1" max="2" width="0.5546875" customWidth="1"/>
    <col min="3" max="13" width="2.33203125" customWidth="1"/>
    <col min="14" max="16" width="0.5546875" customWidth="1"/>
    <col min="17" max="18" width="2.33203125" customWidth="1"/>
    <col min="19" max="20" width="0.5546875" customWidth="1"/>
    <col min="21" max="21" width="2.6640625" customWidth="1"/>
    <col min="22" max="22" width="2.6640625" style="80" customWidth="1"/>
    <col min="23" max="23" width="3.33203125" customWidth="1"/>
    <col min="24" max="24" width="6.6640625" customWidth="1"/>
    <col min="25" max="25" width="9.6640625" customWidth="1"/>
    <col min="26" max="26" width="0.5546875" customWidth="1"/>
    <col min="27" max="27" width="3.109375" customWidth="1"/>
    <col min="28" max="29" width="0.5546875" customWidth="1"/>
    <col min="30" max="30" width="3.109375" customWidth="1"/>
    <col min="31" max="32" width="0.5546875" customWidth="1"/>
    <col min="33" max="33" width="3.109375" customWidth="1"/>
    <col min="34" max="35" width="0.5546875" customWidth="1"/>
    <col min="36" max="36" width="3.109375" customWidth="1"/>
    <col min="37" max="38" width="0.5546875" customWidth="1"/>
    <col min="39" max="39" width="3.109375" customWidth="1"/>
    <col min="40" max="41" width="0.5546875" customWidth="1"/>
    <col min="42" max="42" width="3.109375" customWidth="1"/>
    <col min="43" max="44" width="0.5546875" customWidth="1"/>
    <col min="45" max="45" width="3.109375" customWidth="1"/>
    <col min="46" max="49" width="0.5546875" customWidth="1"/>
    <col min="50" max="50" width="3.33203125" customWidth="1"/>
    <col min="51" max="52" width="0.5546875" customWidth="1"/>
    <col min="53" max="53" width="3.33203125" customWidth="1"/>
    <col min="54" max="55" width="0.5546875" customWidth="1"/>
    <col min="56" max="56" width="3.33203125" customWidth="1"/>
    <col min="57" max="58" width="0.5546875" customWidth="1"/>
    <col min="59" max="59" width="3.33203125" customWidth="1"/>
    <col min="60" max="63" width="0.5546875" customWidth="1"/>
    <col min="64" max="64" width="3.33203125" customWidth="1"/>
    <col min="65" max="66" width="0.5546875" customWidth="1"/>
    <col min="67" max="67" width="3.33203125" customWidth="1"/>
    <col min="68" max="69" width="0.5546875" customWidth="1"/>
    <col min="70" max="70" width="3.33203125" customWidth="1"/>
    <col min="71" max="72" width="0.5546875" customWidth="1"/>
    <col min="73" max="73" width="3.33203125" customWidth="1"/>
    <col min="74" max="75" width="0.5546875" customWidth="1"/>
    <col min="76" max="76" width="3.33203125" customWidth="1"/>
    <col min="77" max="78" width="0.5546875" customWidth="1"/>
    <col min="79" max="79" width="3.33203125" customWidth="1"/>
    <col min="80" max="81" width="0.5546875" customWidth="1"/>
    <col min="82" max="82" width="3.33203125" customWidth="1"/>
    <col min="83" max="84" width="0.5546875" customWidth="1"/>
    <col min="85" max="85" width="3.33203125" customWidth="1"/>
    <col min="86" max="87" width="0.5546875" customWidth="1"/>
    <col min="88" max="88" width="3.33203125" customWidth="1"/>
    <col min="89" max="90" width="0.5546875" customWidth="1"/>
    <col min="91" max="91" width="3.33203125" customWidth="1"/>
    <col min="92" max="93" width="0.5546875" customWidth="1"/>
    <col min="94" max="94" width="3.33203125" customWidth="1"/>
    <col min="95" max="96" width="0.5546875" customWidth="1"/>
    <col min="97" max="97" width="3.33203125" customWidth="1"/>
    <col min="98" max="102" width="0.5546875" customWidth="1"/>
    <col min="103" max="103" width="4.44140625" style="122" customWidth="1"/>
    <col min="104" max="104" width="4.44140625" hidden="1" customWidth="1"/>
    <col min="105" max="109" width="4.44140625" customWidth="1"/>
    <col min="110" max="114" width="4.44140625" hidden="1" customWidth="1"/>
    <col min="115" max="123" width="4.44140625" customWidth="1"/>
    <col min="125" max="128" width="0" hidden="1" customWidth="1"/>
  </cols>
  <sheetData>
    <row r="1" spans="1:127" ht="12" customHeight="1" x14ac:dyDescent="0.3">
      <c r="CS1" s="330"/>
    </row>
    <row r="5" spans="1:127" ht="14.1" customHeight="1" x14ac:dyDescent="0.3">
      <c r="A5" s="617" t="s">
        <v>92</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c r="BC5" s="618"/>
      <c r="BD5" s="618"/>
      <c r="BE5" s="618"/>
      <c r="BF5" s="618"/>
      <c r="BG5" s="618"/>
      <c r="BH5" s="618"/>
      <c r="BI5" s="618"/>
      <c r="BJ5" s="618"/>
      <c r="BK5" s="618"/>
      <c r="BL5" s="618"/>
      <c r="BM5" s="618"/>
      <c r="BN5" s="618"/>
      <c r="BO5" s="618"/>
      <c r="BP5" s="618"/>
      <c r="BQ5" s="618"/>
      <c r="BR5" s="618"/>
      <c r="BS5" s="618"/>
      <c r="BT5" s="618"/>
      <c r="BU5" s="618"/>
      <c r="BV5" s="618"/>
      <c r="BW5" s="618"/>
      <c r="BX5" s="618"/>
      <c r="BY5" s="618"/>
      <c r="BZ5" s="618"/>
      <c r="CA5" s="618"/>
      <c r="CB5" s="618"/>
      <c r="CC5" s="618"/>
      <c r="CD5" s="618"/>
      <c r="CE5" s="618"/>
      <c r="CF5" s="618"/>
      <c r="CG5" s="618"/>
      <c r="CH5" s="618"/>
      <c r="CI5" s="618"/>
      <c r="CJ5" s="618"/>
      <c r="CK5" s="618"/>
      <c r="CL5" s="618"/>
      <c r="CM5" s="618"/>
      <c r="CN5" s="618"/>
      <c r="CO5" s="618"/>
      <c r="CP5" s="618"/>
      <c r="CQ5" s="618"/>
      <c r="CR5" s="618"/>
      <c r="CS5" s="618"/>
      <c r="CT5" s="618"/>
      <c r="CU5" s="618"/>
      <c r="CV5" s="619"/>
      <c r="DH5" s="80" t="s">
        <v>81</v>
      </c>
      <c r="DU5" s="623" t="s">
        <v>72</v>
      </c>
      <c r="DV5" s="624"/>
      <c r="DW5" s="625"/>
    </row>
    <row r="6" spans="1:127" ht="14.1" customHeight="1" x14ac:dyDescent="0.3">
      <c r="A6" s="620"/>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1"/>
      <c r="BA6" s="621"/>
      <c r="BB6" s="621"/>
      <c r="BC6" s="621"/>
      <c r="BD6" s="621"/>
      <c r="BE6" s="621"/>
      <c r="BF6" s="621"/>
      <c r="BG6" s="621"/>
      <c r="BH6" s="621"/>
      <c r="BI6" s="621"/>
      <c r="BJ6" s="621"/>
      <c r="BK6" s="621"/>
      <c r="BL6" s="621"/>
      <c r="BM6" s="621"/>
      <c r="BN6" s="621"/>
      <c r="BO6" s="621"/>
      <c r="BP6" s="621"/>
      <c r="BQ6" s="621"/>
      <c r="BR6" s="621"/>
      <c r="BS6" s="621"/>
      <c r="BT6" s="621"/>
      <c r="BU6" s="621"/>
      <c r="BV6" s="621"/>
      <c r="BW6" s="621"/>
      <c r="BX6" s="621"/>
      <c r="BY6" s="621"/>
      <c r="BZ6" s="621"/>
      <c r="CA6" s="621"/>
      <c r="CB6" s="621"/>
      <c r="CC6" s="621"/>
      <c r="CD6" s="621"/>
      <c r="CE6" s="621"/>
      <c r="CF6" s="621"/>
      <c r="CG6" s="621"/>
      <c r="CH6" s="621"/>
      <c r="CI6" s="621"/>
      <c r="CJ6" s="621"/>
      <c r="CK6" s="621"/>
      <c r="CL6" s="621"/>
      <c r="CM6" s="621"/>
      <c r="CN6" s="621"/>
      <c r="CO6" s="621"/>
      <c r="CP6" s="621"/>
      <c r="CQ6" s="621"/>
      <c r="CR6" s="621"/>
      <c r="CS6" s="621"/>
      <c r="CT6" s="621"/>
      <c r="CU6" s="621"/>
      <c r="CV6" s="622"/>
      <c r="DH6" s="80" t="s">
        <v>82</v>
      </c>
      <c r="DU6" s="626"/>
      <c r="DV6" s="627"/>
      <c r="DW6" s="628"/>
    </row>
    <row r="7" spans="1:127" s="69" customFormat="1" ht="14.1" customHeight="1" x14ac:dyDescent="0.3">
      <c r="A7" s="466" t="str">
        <f>+IF('1. Beschikbare tijd'!AN10="","Format",'1. Beschikbare tijd'!AN10)</f>
        <v>Format</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67"/>
      <c r="BS7" s="467"/>
      <c r="BT7" s="467"/>
      <c r="BU7" s="467"/>
      <c r="BV7" s="467"/>
      <c r="BW7" s="467"/>
      <c r="BX7" s="467"/>
      <c r="BY7" s="467"/>
      <c r="BZ7" s="467"/>
      <c r="CA7" s="467"/>
      <c r="CB7" s="467"/>
      <c r="CC7" s="467"/>
      <c r="CD7" s="467"/>
      <c r="CE7" s="467"/>
      <c r="CF7" s="467"/>
      <c r="CG7" s="467"/>
      <c r="CH7" s="467"/>
      <c r="CI7" s="467"/>
      <c r="CJ7" s="467"/>
      <c r="CK7" s="467"/>
      <c r="CL7" s="467"/>
      <c r="CM7" s="467"/>
      <c r="CN7" s="467"/>
      <c r="CO7" s="467"/>
      <c r="CP7" s="467"/>
      <c r="CQ7" s="467"/>
      <c r="CR7" s="467"/>
      <c r="CS7" s="467"/>
      <c r="CT7" s="467"/>
      <c r="CU7" s="467"/>
      <c r="CV7" s="468"/>
      <c r="CY7" s="134"/>
      <c r="DH7" s="68" t="s">
        <v>83</v>
      </c>
      <c r="DU7" s="626"/>
      <c r="DV7" s="627"/>
      <c r="DW7" s="628"/>
    </row>
    <row r="8" spans="1:127" ht="14.1" customHeight="1" x14ac:dyDescent="0.3">
      <c r="A8" s="466"/>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c r="CB8" s="467"/>
      <c r="CC8" s="467"/>
      <c r="CD8" s="467"/>
      <c r="CE8" s="467"/>
      <c r="CF8" s="467"/>
      <c r="CG8" s="467"/>
      <c r="CH8" s="467"/>
      <c r="CI8" s="467"/>
      <c r="CJ8" s="467"/>
      <c r="CK8" s="467"/>
      <c r="CL8" s="467"/>
      <c r="CM8" s="467"/>
      <c r="CN8" s="467"/>
      <c r="CO8" s="467"/>
      <c r="CP8" s="467"/>
      <c r="CQ8" s="467"/>
      <c r="CR8" s="467"/>
      <c r="CS8" s="467"/>
      <c r="CT8" s="467"/>
      <c r="CU8" s="467"/>
      <c r="CV8" s="468"/>
      <c r="DU8" s="626"/>
      <c r="DV8" s="627"/>
      <c r="DW8" s="628"/>
    </row>
    <row r="9" spans="1:127" ht="14.1" customHeight="1" x14ac:dyDescent="0.3">
      <c r="A9" s="614" t="str">
        <f>+IF(COUNTA('2. Opsomming schoonmaaktaken'!D18:BJ111)=0,"",IF(AND(COUNTA('1. Beschikbare tijd'!AI39:BM48)=0,COUNTA('2. Opsomming schoonmaaktaken'!D18:BJ112))=0,"",IF(OR('3. Resultaat planning'!Z38&lt;0,'3. Resultaat planning'!AJ38&lt;0,'3. Resultaat planning'!AT38&lt;0,'3. Resultaat planning'!BD38&lt;0,'3. Resultaat planning'!BN38&lt;0),"VOER EERST DE CORRECTIES VAN SHEET '3.Resutaat planning' UIT",IF(AND('3. Resultaat planning'!Z38&gt;=0,'3. Resultaat planning'!AJ38&gt;=0,'3. Resultaat planning'!AT38&gt;=0,'3. Resultaat planning'!BD38&gt;=0,'3. Resultaat planning'!BN38&gt;=0),IF('2. Opsomming schoonmaaktaken'!CF114=0,"U HEEFT NOG GEEN SCHOONMAAKTAKEN IN ONDERSTAAND ROOSTER IN TE ROOSTEREN",IF('2. Opsomming schoonmaaktaken'!CF114='4. Schoonmaakrooster'!DH56,"U HEEFT ALLE GEPLANDE SCHOONMAAKTAKEN INGEROOSTERD",IF('2. Opsomming schoonmaaktaken'!CF114&gt;0,"U HEEFT NOG "&amp;'2. Opsomming schoonmaaktaken'!CF114-'4. Schoonmaakrooster'!DH56&amp;" SCHOONMAAKTA(A)K(EN) IN ONDERSTAAND ROOSTER IN TE ROOSTEREN (in volgorde week-, periode-, maandrooster)","")))))))</f>
        <v/>
      </c>
      <c r="B9" s="615"/>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6"/>
      <c r="DU9" s="626"/>
      <c r="DV9" s="627"/>
      <c r="DW9" s="628"/>
    </row>
    <row r="10" spans="1:127" s="66" customFormat="1" ht="14.1" customHeight="1" x14ac:dyDescent="0.3">
      <c r="A10" s="71"/>
      <c r="B10" s="72"/>
      <c r="C10" s="436" t="s">
        <v>10</v>
      </c>
      <c r="D10" s="437"/>
      <c r="E10" s="437"/>
      <c r="F10" s="437"/>
      <c r="G10" s="437"/>
      <c r="H10" s="437"/>
      <c r="I10" s="437"/>
      <c r="J10" s="437"/>
      <c r="K10" s="437"/>
      <c r="L10" s="437"/>
      <c r="M10" s="437"/>
      <c r="N10" s="438"/>
      <c r="O10" s="430" t="s">
        <v>80</v>
      </c>
      <c r="P10" s="431"/>
      <c r="Q10" s="431"/>
      <c r="R10" s="431"/>
      <c r="S10" s="431"/>
      <c r="T10" s="432"/>
      <c r="U10" s="431" t="s">
        <v>116</v>
      </c>
      <c r="V10" s="431"/>
      <c r="W10" s="431"/>
      <c r="X10" s="432"/>
      <c r="Y10" s="767" t="s">
        <v>113</v>
      </c>
      <c r="Z10" s="769" t="s">
        <v>56</v>
      </c>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0"/>
      <c r="AY10" s="770"/>
      <c r="AZ10" s="770"/>
      <c r="BA10" s="770"/>
      <c r="BB10" s="770"/>
      <c r="BC10" s="770"/>
      <c r="BD10" s="770"/>
      <c r="BE10" s="770"/>
      <c r="BF10" s="770"/>
      <c r="BG10" s="770"/>
      <c r="BH10" s="770"/>
      <c r="BI10" s="770"/>
      <c r="BJ10" s="770"/>
      <c r="BK10" s="770"/>
      <c r="BL10" s="770"/>
      <c r="BM10" s="770"/>
      <c r="BN10" s="770"/>
      <c r="BO10" s="770"/>
      <c r="BP10" s="770"/>
      <c r="BQ10" s="770"/>
      <c r="BR10" s="770"/>
      <c r="BS10" s="770"/>
      <c r="BT10" s="770"/>
      <c r="BU10" s="770"/>
      <c r="BV10" s="770"/>
      <c r="BW10" s="770"/>
      <c r="BX10" s="770"/>
      <c r="BY10" s="770"/>
      <c r="BZ10" s="770"/>
      <c r="CA10" s="770"/>
      <c r="CB10" s="770"/>
      <c r="CC10" s="770"/>
      <c r="CD10" s="770"/>
      <c r="CE10" s="770"/>
      <c r="CF10" s="770"/>
      <c r="CG10" s="770"/>
      <c r="CH10" s="770"/>
      <c r="CI10" s="770"/>
      <c r="CJ10" s="770"/>
      <c r="CK10" s="770"/>
      <c r="CL10" s="770"/>
      <c r="CM10" s="770"/>
      <c r="CN10" s="770"/>
      <c r="CO10" s="770"/>
      <c r="CP10" s="770"/>
      <c r="CQ10" s="770"/>
      <c r="CR10" s="770"/>
      <c r="CS10" s="770"/>
      <c r="CT10" s="771"/>
      <c r="CU10" s="33"/>
      <c r="CV10" s="34"/>
      <c r="CW10" s="67"/>
      <c r="CX10" s="67"/>
      <c r="CY10" s="123"/>
      <c r="DU10" s="626"/>
      <c r="DV10" s="627"/>
      <c r="DW10" s="628"/>
    </row>
    <row r="11" spans="1:127" s="66" customFormat="1" ht="14.1" customHeight="1" x14ac:dyDescent="0.3">
      <c r="A11" s="71"/>
      <c r="B11" s="72"/>
      <c r="C11" s="439"/>
      <c r="D11" s="440"/>
      <c r="E11" s="440"/>
      <c r="F11" s="440"/>
      <c r="G11" s="440"/>
      <c r="H11" s="440"/>
      <c r="I11" s="440"/>
      <c r="J11" s="440"/>
      <c r="K11" s="440"/>
      <c r="L11" s="440"/>
      <c r="M11" s="440"/>
      <c r="N11" s="441"/>
      <c r="O11" s="433"/>
      <c r="P11" s="434"/>
      <c r="Q11" s="434"/>
      <c r="R11" s="434"/>
      <c r="S11" s="434"/>
      <c r="T11" s="435"/>
      <c r="U11" s="434"/>
      <c r="V11" s="434"/>
      <c r="W11" s="434"/>
      <c r="X11" s="435"/>
      <c r="Y11" s="768"/>
      <c r="Z11" s="772"/>
      <c r="AA11" s="799" t="str">
        <f>+IF(COUNTA(Z17:AT48)=0,"",IF(OR(Z16&lt;=-0.5,AC16&lt;=-0.5,AF16&lt;=-0.5,AI16&lt;=-0.5,AL16&lt;=-0.5,AO16&lt;=-0.5,AR16&lt;=-0.5),"U heeft op één of meerdere dag(en) teveel schoonmaaktijd ingeroosterd of te winig beschikbare uren (zie in rood aangegeven tekort).","U heeft het weekrooster correct ingeroosterd"))</f>
        <v/>
      </c>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799"/>
      <c r="BO11" s="799"/>
      <c r="BP11" s="799"/>
      <c r="BQ11" s="799"/>
      <c r="BR11" s="799"/>
      <c r="BS11" s="799"/>
      <c r="BT11" s="799"/>
      <c r="BU11" s="799"/>
      <c r="BV11" s="799"/>
      <c r="BW11" s="799"/>
      <c r="BX11" s="799"/>
      <c r="BY11" s="799"/>
      <c r="BZ11" s="799"/>
      <c r="CA11" s="799"/>
      <c r="CB11" s="799"/>
      <c r="CC11" s="799"/>
      <c r="CD11" s="799"/>
      <c r="CE11" s="799"/>
      <c r="CF11" s="799"/>
      <c r="CG11" s="799"/>
      <c r="CH11" s="799"/>
      <c r="CI11" s="799"/>
      <c r="CJ11" s="799"/>
      <c r="CK11" s="799"/>
      <c r="CL11" s="799"/>
      <c r="CM11" s="799"/>
      <c r="CN11" s="799"/>
      <c r="CO11" s="799"/>
      <c r="CP11" s="799"/>
      <c r="CQ11" s="799"/>
      <c r="CR11" s="799"/>
      <c r="CS11" s="799"/>
      <c r="CT11" s="773"/>
      <c r="CU11" s="33"/>
      <c r="CV11" s="34"/>
      <c r="CW11" s="67"/>
      <c r="CX11" s="67"/>
      <c r="CY11" s="123"/>
      <c r="DU11" s="626"/>
      <c r="DV11" s="627"/>
      <c r="DW11" s="628"/>
    </row>
    <row r="12" spans="1:127" s="66" customFormat="1" ht="14.1" customHeight="1" x14ac:dyDescent="0.3">
      <c r="A12" s="71"/>
      <c r="B12" s="72"/>
      <c r="C12" s="439"/>
      <c r="D12" s="440"/>
      <c r="E12" s="440"/>
      <c r="F12" s="440"/>
      <c r="G12" s="440"/>
      <c r="H12" s="440"/>
      <c r="I12" s="440"/>
      <c r="J12" s="440"/>
      <c r="K12" s="440"/>
      <c r="L12" s="440"/>
      <c r="M12" s="440"/>
      <c r="N12" s="441"/>
      <c r="O12" s="433"/>
      <c r="P12" s="434"/>
      <c r="Q12" s="434"/>
      <c r="R12" s="434"/>
      <c r="S12" s="434"/>
      <c r="T12" s="435"/>
      <c r="U12" s="434"/>
      <c r="V12" s="434"/>
      <c r="W12" s="434"/>
      <c r="X12" s="435"/>
      <c r="Y12" s="768"/>
      <c r="Z12" s="772"/>
      <c r="AA12" s="799" t="str">
        <f>+IF(COUNTA(AW17:BH48)=0,"",IF(OR(AW16&lt;=-0.5,AZ16&lt;=-0.5,BC16&lt;=-0.5,BF16&lt;=-0.5),"U heeft in één of meerdere we(e)k(en) teveel schoonmaaktijd ingeroosterd of te weinig beschikbare uren (zie in rood aangegeven tekort).","U heeft het perioderooster correct ingeroosterd"))</f>
        <v/>
      </c>
      <c r="AB12" s="799"/>
      <c r="AC12" s="799"/>
      <c r="AD12" s="799"/>
      <c r="AE12" s="799"/>
      <c r="AF12" s="799"/>
      <c r="AG12" s="799"/>
      <c r="AH12" s="799"/>
      <c r="AI12" s="799"/>
      <c r="AJ12" s="799"/>
      <c r="AK12" s="799"/>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799"/>
      <c r="BJ12" s="799"/>
      <c r="BK12" s="799"/>
      <c r="BL12" s="799"/>
      <c r="BM12" s="799"/>
      <c r="BN12" s="799"/>
      <c r="BO12" s="799"/>
      <c r="BP12" s="799"/>
      <c r="BQ12" s="799"/>
      <c r="BR12" s="799"/>
      <c r="BS12" s="799"/>
      <c r="BT12" s="799"/>
      <c r="BU12" s="799"/>
      <c r="BV12" s="799"/>
      <c r="BW12" s="799"/>
      <c r="BX12" s="799"/>
      <c r="BY12" s="799"/>
      <c r="BZ12" s="799"/>
      <c r="CA12" s="799"/>
      <c r="CB12" s="799"/>
      <c r="CC12" s="799"/>
      <c r="CD12" s="799"/>
      <c r="CE12" s="799"/>
      <c r="CF12" s="799"/>
      <c r="CG12" s="799"/>
      <c r="CH12" s="799"/>
      <c r="CI12" s="799"/>
      <c r="CJ12" s="799"/>
      <c r="CK12" s="799"/>
      <c r="CL12" s="799"/>
      <c r="CM12" s="799"/>
      <c r="CN12" s="799"/>
      <c r="CO12" s="799"/>
      <c r="CP12" s="799"/>
      <c r="CQ12" s="799"/>
      <c r="CR12" s="799"/>
      <c r="CS12" s="799"/>
      <c r="CT12" s="773"/>
      <c r="CU12" s="33"/>
      <c r="CV12" s="34"/>
      <c r="CW12" s="67"/>
      <c r="CX12" s="67"/>
      <c r="CY12" s="123"/>
      <c r="DU12" s="626"/>
      <c r="DV12" s="627"/>
      <c r="DW12" s="628"/>
    </row>
    <row r="13" spans="1:127" s="66" customFormat="1" ht="14.1" customHeight="1" x14ac:dyDescent="0.3">
      <c r="A13" s="71"/>
      <c r="B13" s="72"/>
      <c r="C13" s="439"/>
      <c r="D13" s="440"/>
      <c r="E13" s="440"/>
      <c r="F13" s="440"/>
      <c r="G13" s="440"/>
      <c r="H13" s="440"/>
      <c r="I13" s="440"/>
      <c r="J13" s="440"/>
      <c r="K13" s="440"/>
      <c r="L13" s="440"/>
      <c r="M13" s="440"/>
      <c r="N13" s="441"/>
      <c r="O13" s="433"/>
      <c r="P13" s="434"/>
      <c r="Q13" s="434"/>
      <c r="R13" s="434"/>
      <c r="S13" s="434"/>
      <c r="T13" s="435"/>
      <c r="U13" s="434"/>
      <c r="V13" s="434"/>
      <c r="W13" s="434"/>
      <c r="X13" s="435"/>
      <c r="Y13" s="768"/>
      <c r="Z13" s="765"/>
      <c r="AA13" s="800" t="str">
        <f>+IF(COUNTA(BK17:CT48)=0,"",IF(OR(BK16&lt;=-0.5,BN16&lt;=-0.5,BQ16&lt;=-0.5,BT16&lt;=-0.5,BW16&lt;=-0.5,BZ16&lt;=-0.5,CC16&lt;=-0.5,CF16&lt;=-0.5,CI16&lt;=-0.5,CL16&lt;=-0.5,CO16&lt;=-0.5,CR16&lt;=-0.5),"U heeft in één of meerdere maand(en) teveel schoonmaaktijd ingeroosterd of te weinig beschikbare uren (zie in rood aangegeven tekort).","U heeft het maandrooster correct ingeroosterd"))</f>
        <v/>
      </c>
      <c r="AB13" s="800"/>
      <c r="AC13" s="800"/>
      <c r="AD13" s="800"/>
      <c r="AE13" s="800"/>
      <c r="AF13" s="800"/>
      <c r="AG13" s="800"/>
      <c r="AH13" s="800"/>
      <c r="AI13" s="800"/>
      <c r="AJ13" s="800"/>
      <c r="AK13" s="800"/>
      <c r="AL13" s="800"/>
      <c r="AM13" s="800"/>
      <c r="AN13" s="800"/>
      <c r="AO13" s="800"/>
      <c r="AP13" s="800"/>
      <c r="AQ13" s="800"/>
      <c r="AR13" s="800"/>
      <c r="AS13" s="800"/>
      <c r="AT13" s="800"/>
      <c r="AU13" s="800"/>
      <c r="AV13" s="800"/>
      <c r="AW13" s="800"/>
      <c r="AX13" s="800"/>
      <c r="AY13" s="800"/>
      <c r="AZ13" s="800"/>
      <c r="BA13" s="800"/>
      <c r="BB13" s="800"/>
      <c r="BC13" s="800"/>
      <c r="BD13" s="800"/>
      <c r="BE13" s="800"/>
      <c r="BF13" s="800"/>
      <c r="BG13" s="800"/>
      <c r="BH13" s="800"/>
      <c r="BI13" s="800"/>
      <c r="BJ13" s="800"/>
      <c r="BK13" s="800"/>
      <c r="BL13" s="800"/>
      <c r="BM13" s="800"/>
      <c r="BN13" s="800"/>
      <c r="BO13" s="800"/>
      <c r="BP13" s="800"/>
      <c r="BQ13" s="800"/>
      <c r="BR13" s="800"/>
      <c r="BS13" s="800"/>
      <c r="BT13" s="800"/>
      <c r="BU13" s="800"/>
      <c r="BV13" s="800"/>
      <c r="BW13" s="800"/>
      <c r="BX13" s="800"/>
      <c r="BY13" s="800"/>
      <c r="BZ13" s="800"/>
      <c r="CA13" s="800"/>
      <c r="CB13" s="800"/>
      <c r="CC13" s="800"/>
      <c r="CD13" s="800"/>
      <c r="CE13" s="800"/>
      <c r="CF13" s="800"/>
      <c r="CG13" s="800"/>
      <c r="CH13" s="800"/>
      <c r="CI13" s="800"/>
      <c r="CJ13" s="800"/>
      <c r="CK13" s="800"/>
      <c r="CL13" s="800"/>
      <c r="CM13" s="800"/>
      <c r="CN13" s="800"/>
      <c r="CO13" s="800"/>
      <c r="CP13" s="800"/>
      <c r="CQ13" s="800"/>
      <c r="CR13" s="800"/>
      <c r="CS13" s="800"/>
      <c r="CT13" s="766"/>
      <c r="CU13" s="33"/>
      <c r="CV13" s="34"/>
      <c r="CW13" s="67"/>
      <c r="CX13" s="67"/>
      <c r="CY13" s="123"/>
      <c r="DU13" s="626"/>
      <c r="DV13" s="627"/>
      <c r="DW13" s="628"/>
    </row>
    <row r="14" spans="1:127" s="66" customFormat="1" ht="14.1" customHeight="1" x14ac:dyDescent="0.3">
      <c r="A14" s="71"/>
      <c r="B14" s="72"/>
      <c r="C14" s="439"/>
      <c r="D14" s="440"/>
      <c r="E14" s="440"/>
      <c r="F14" s="440"/>
      <c r="G14" s="440"/>
      <c r="H14" s="440"/>
      <c r="I14" s="440"/>
      <c r="J14" s="440"/>
      <c r="K14" s="440"/>
      <c r="L14" s="440"/>
      <c r="M14" s="440"/>
      <c r="N14" s="441"/>
      <c r="O14" s="433"/>
      <c r="P14" s="434"/>
      <c r="Q14" s="434"/>
      <c r="R14" s="434"/>
      <c r="S14" s="434"/>
      <c r="T14" s="435"/>
      <c r="U14" s="434"/>
      <c r="V14" s="434"/>
      <c r="W14" s="434"/>
      <c r="X14" s="435"/>
      <c r="Y14" s="768"/>
      <c r="Z14" s="792" t="s">
        <v>57</v>
      </c>
      <c r="AA14" s="793"/>
      <c r="AB14" s="793"/>
      <c r="AC14" s="793"/>
      <c r="AD14" s="793"/>
      <c r="AE14" s="793"/>
      <c r="AF14" s="793"/>
      <c r="AG14" s="793"/>
      <c r="AH14" s="793"/>
      <c r="AI14" s="793"/>
      <c r="AJ14" s="793"/>
      <c r="AK14" s="793"/>
      <c r="AL14" s="793"/>
      <c r="AM14" s="793"/>
      <c r="AN14" s="793"/>
      <c r="AO14" s="793"/>
      <c r="AP14" s="793"/>
      <c r="AQ14" s="793"/>
      <c r="AR14" s="793"/>
      <c r="AS14" s="793"/>
      <c r="AT14" s="794"/>
      <c r="AU14" s="795"/>
      <c r="AV14" s="795"/>
      <c r="AW14" s="792" t="s">
        <v>58</v>
      </c>
      <c r="AX14" s="793"/>
      <c r="AY14" s="793"/>
      <c r="AZ14" s="793"/>
      <c r="BA14" s="793"/>
      <c r="BB14" s="793"/>
      <c r="BC14" s="793"/>
      <c r="BD14" s="793"/>
      <c r="BE14" s="793"/>
      <c r="BF14" s="793"/>
      <c r="BG14" s="793"/>
      <c r="BH14" s="794"/>
      <c r="BI14" s="795"/>
      <c r="BJ14" s="795"/>
      <c r="BK14" s="792" t="s">
        <v>59</v>
      </c>
      <c r="BL14" s="793"/>
      <c r="BM14" s="793"/>
      <c r="BN14" s="793"/>
      <c r="BO14" s="793"/>
      <c r="BP14" s="793"/>
      <c r="BQ14" s="793"/>
      <c r="BR14" s="793"/>
      <c r="BS14" s="793"/>
      <c r="BT14" s="793"/>
      <c r="BU14" s="793"/>
      <c r="BV14" s="793"/>
      <c r="BW14" s="793"/>
      <c r="BX14" s="793"/>
      <c r="BY14" s="793"/>
      <c r="BZ14" s="793"/>
      <c r="CA14" s="793"/>
      <c r="CB14" s="793"/>
      <c r="CC14" s="793"/>
      <c r="CD14" s="793"/>
      <c r="CE14" s="793"/>
      <c r="CF14" s="793"/>
      <c r="CG14" s="793"/>
      <c r="CH14" s="793"/>
      <c r="CI14" s="793"/>
      <c r="CJ14" s="793"/>
      <c r="CK14" s="793"/>
      <c r="CL14" s="793"/>
      <c r="CM14" s="793"/>
      <c r="CN14" s="793"/>
      <c r="CO14" s="793"/>
      <c r="CP14" s="793"/>
      <c r="CQ14" s="793"/>
      <c r="CR14" s="793"/>
      <c r="CS14" s="793"/>
      <c r="CT14" s="794"/>
      <c r="CU14" s="33"/>
      <c r="CV14" s="34"/>
      <c r="CW14" s="67"/>
      <c r="CX14" s="67"/>
      <c r="CY14" s="123"/>
      <c r="DU14" s="626"/>
      <c r="DV14" s="627"/>
      <c r="DW14" s="628"/>
    </row>
    <row r="15" spans="1:127" s="66" customFormat="1" ht="14.1" customHeight="1" x14ac:dyDescent="0.3">
      <c r="A15" s="71"/>
      <c r="B15" s="72"/>
      <c r="C15" s="439"/>
      <c r="D15" s="440"/>
      <c r="E15" s="440"/>
      <c r="F15" s="440"/>
      <c r="G15" s="440"/>
      <c r="H15" s="440"/>
      <c r="I15" s="440"/>
      <c r="J15" s="440"/>
      <c r="K15" s="440"/>
      <c r="L15" s="440"/>
      <c r="M15" s="440"/>
      <c r="N15" s="441"/>
      <c r="O15" s="433"/>
      <c r="P15" s="434"/>
      <c r="Q15" s="434"/>
      <c r="R15" s="434"/>
      <c r="S15" s="434"/>
      <c r="T15" s="435"/>
      <c r="U15" s="81"/>
      <c r="V15" s="81"/>
      <c r="W15" s="81"/>
      <c r="X15" s="128"/>
      <c r="Y15" s="136"/>
      <c r="Z15" s="791" t="s">
        <v>2</v>
      </c>
      <c r="AA15" s="791"/>
      <c r="AB15" s="791"/>
      <c r="AC15" s="791" t="s">
        <v>3</v>
      </c>
      <c r="AD15" s="791"/>
      <c r="AE15" s="791"/>
      <c r="AF15" s="791" t="s">
        <v>4</v>
      </c>
      <c r="AG15" s="791"/>
      <c r="AH15" s="791"/>
      <c r="AI15" s="791" t="s">
        <v>5</v>
      </c>
      <c r="AJ15" s="791"/>
      <c r="AK15" s="791"/>
      <c r="AL15" s="791" t="s">
        <v>6</v>
      </c>
      <c r="AM15" s="791"/>
      <c r="AN15" s="791"/>
      <c r="AO15" s="585" t="s">
        <v>7</v>
      </c>
      <c r="AP15" s="586"/>
      <c r="AQ15" s="587"/>
      <c r="AR15" s="791" t="s">
        <v>73</v>
      </c>
      <c r="AS15" s="791"/>
      <c r="AT15" s="791"/>
      <c r="AU15" s="795"/>
      <c r="AV15" s="795"/>
      <c r="AW15" s="791" t="s">
        <v>109</v>
      </c>
      <c r="AX15" s="791"/>
      <c r="AY15" s="791"/>
      <c r="AZ15" s="791" t="s">
        <v>110</v>
      </c>
      <c r="BA15" s="791"/>
      <c r="BB15" s="791"/>
      <c r="BC15" s="791" t="s">
        <v>111</v>
      </c>
      <c r="BD15" s="791"/>
      <c r="BE15" s="791"/>
      <c r="BF15" s="791" t="s">
        <v>112</v>
      </c>
      <c r="BG15" s="791"/>
      <c r="BH15" s="791"/>
      <c r="BI15" s="795"/>
      <c r="BJ15" s="795"/>
      <c r="BK15" s="796" t="s">
        <v>22</v>
      </c>
      <c r="BL15" s="797"/>
      <c r="BM15" s="798"/>
      <c r="BN15" s="796" t="s">
        <v>23</v>
      </c>
      <c r="BO15" s="797"/>
      <c r="BP15" s="798"/>
      <c r="BQ15" s="796" t="s">
        <v>25</v>
      </c>
      <c r="BR15" s="797"/>
      <c r="BS15" s="798"/>
      <c r="BT15" s="796" t="s">
        <v>24</v>
      </c>
      <c r="BU15" s="797"/>
      <c r="BV15" s="798"/>
      <c r="BW15" s="796" t="s">
        <v>26</v>
      </c>
      <c r="BX15" s="797"/>
      <c r="BY15" s="798"/>
      <c r="BZ15" s="796" t="s">
        <v>27</v>
      </c>
      <c r="CA15" s="797"/>
      <c r="CB15" s="798"/>
      <c r="CC15" s="796" t="s">
        <v>28</v>
      </c>
      <c r="CD15" s="797"/>
      <c r="CE15" s="798"/>
      <c r="CF15" s="796" t="s">
        <v>29</v>
      </c>
      <c r="CG15" s="797"/>
      <c r="CH15" s="798"/>
      <c r="CI15" s="796" t="s">
        <v>30</v>
      </c>
      <c r="CJ15" s="797"/>
      <c r="CK15" s="798"/>
      <c r="CL15" s="796" t="s">
        <v>31</v>
      </c>
      <c r="CM15" s="797"/>
      <c r="CN15" s="798"/>
      <c r="CO15" s="796" t="s">
        <v>32</v>
      </c>
      <c r="CP15" s="797"/>
      <c r="CQ15" s="798"/>
      <c r="CR15" s="796" t="s">
        <v>33</v>
      </c>
      <c r="CS15" s="797"/>
      <c r="CT15" s="798"/>
      <c r="CU15" s="33"/>
      <c r="CV15" s="34"/>
      <c r="CW15" s="67"/>
      <c r="CX15" s="67"/>
      <c r="CY15" s="123"/>
      <c r="DU15" s="629"/>
      <c r="DV15" s="630"/>
      <c r="DW15" s="631"/>
    </row>
    <row r="16" spans="1:127" ht="21" customHeight="1" x14ac:dyDescent="0.3">
      <c r="A16" s="73"/>
      <c r="B16" s="70"/>
      <c r="C16" s="778" t="s">
        <v>114</v>
      </c>
      <c r="D16" s="779"/>
      <c r="E16" s="779"/>
      <c r="F16" s="779"/>
      <c r="G16" s="779"/>
      <c r="H16" s="779"/>
      <c r="I16" s="779"/>
      <c r="J16" s="779"/>
      <c r="K16" s="779"/>
      <c r="L16" s="779"/>
      <c r="M16" s="779"/>
      <c r="N16" s="779"/>
      <c r="O16" s="779"/>
      <c r="P16" s="779"/>
      <c r="Q16" s="779"/>
      <c r="R16" s="779"/>
      <c r="S16" s="779"/>
      <c r="T16" s="779"/>
      <c r="U16" s="779"/>
      <c r="V16" s="779"/>
      <c r="W16" s="779"/>
      <c r="X16" s="779"/>
      <c r="Y16" s="780"/>
      <c r="Z16" s="783">
        <f>+Z111/12</f>
        <v>0</v>
      </c>
      <c r="AA16" s="783"/>
      <c r="AB16" s="783"/>
      <c r="AC16" s="783">
        <f t="shared" ref="AC16:AT16" si="0">+AC111/12</f>
        <v>0</v>
      </c>
      <c r="AD16" s="783"/>
      <c r="AE16" s="783"/>
      <c r="AF16" s="783">
        <f t="shared" ref="AF16:AT16" si="1">+AF111/12</f>
        <v>0</v>
      </c>
      <c r="AG16" s="783"/>
      <c r="AH16" s="783"/>
      <c r="AI16" s="783">
        <f t="shared" ref="AI16:AT16" si="2">+AI111/12</f>
        <v>0</v>
      </c>
      <c r="AJ16" s="783"/>
      <c r="AK16" s="783"/>
      <c r="AL16" s="783">
        <f t="shared" ref="AL16:AT16" si="3">+AL111/12</f>
        <v>0</v>
      </c>
      <c r="AM16" s="783"/>
      <c r="AN16" s="783"/>
      <c r="AO16" s="783">
        <f t="shared" ref="AO16:AT16" si="4">+AO111/12</f>
        <v>0</v>
      </c>
      <c r="AP16" s="783"/>
      <c r="AQ16" s="783"/>
      <c r="AR16" s="783">
        <f t="shared" ref="AR16:AT16" si="5">+AR111/12</f>
        <v>0</v>
      </c>
      <c r="AS16" s="783"/>
      <c r="AT16" s="783"/>
      <c r="AU16" s="781"/>
      <c r="AV16" s="781"/>
      <c r="AW16" s="783">
        <f>+AW111/12</f>
        <v>0</v>
      </c>
      <c r="AX16" s="783"/>
      <c r="AY16" s="783"/>
      <c r="AZ16" s="783">
        <f t="shared" ref="AZ16:BH16" si="6">+AZ111/12</f>
        <v>0</v>
      </c>
      <c r="BA16" s="783"/>
      <c r="BB16" s="783"/>
      <c r="BC16" s="783">
        <f t="shared" ref="BC16:BH16" si="7">+BC111/12</f>
        <v>0</v>
      </c>
      <c r="BD16" s="783"/>
      <c r="BE16" s="783"/>
      <c r="BF16" s="783">
        <f t="shared" ref="BF16:BH16" si="8">+BF111/12</f>
        <v>0</v>
      </c>
      <c r="BG16" s="783"/>
      <c r="BH16" s="783"/>
      <c r="BI16" s="782"/>
      <c r="BJ16" s="781"/>
      <c r="BK16" s="783">
        <f>+BK111/12</f>
        <v>0</v>
      </c>
      <c r="BL16" s="783"/>
      <c r="BM16" s="783"/>
      <c r="BN16" s="783">
        <f t="shared" ref="BN16:CE16" si="9">+BN111/12</f>
        <v>0</v>
      </c>
      <c r="BO16" s="783"/>
      <c r="BP16" s="783"/>
      <c r="BQ16" s="783">
        <f t="shared" ref="BQ16:CE16" si="10">+BQ111/12</f>
        <v>0</v>
      </c>
      <c r="BR16" s="783"/>
      <c r="BS16" s="783"/>
      <c r="BT16" s="783">
        <f t="shared" ref="BT16:CE16" si="11">+BT111/12</f>
        <v>0</v>
      </c>
      <c r="BU16" s="783"/>
      <c r="BV16" s="783"/>
      <c r="BW16" s="783">
        <f t="shared" ref="BW16:CE16" si="12">+BW111/12</f>
        <v>0</v>
      </c>
      <c r="BX16" s="783"/>
      <c r="BY16" s="783"/>
      <c r="BZ16" s="783">
        <f t="shared" ref="BZ16:CE16" si="13">+BZ111/12</f>
        <v>0</v>
      </c>
      <c r="CA16" s="783"/>
      <c r="CB16" s="783"/>
      <c r="CC16" s="783">
        <f t="shared" ref="CC16:CE16" si="14">+CC111/12</f>
        <v>0</v>
      </c>
      <c r="CD16" s="783"/>
      <c r="CE16" s="783"/>
      <c r="CF16" s="783">
        <f>+CF111/12</f>
        <v>0</v>
      </c>
      <c r="CG16" s="783"/>
      <c r="CH16" s="783"/>
      <c r="CI16" s="783">
        <f t="shared" ref="CI16:CT16" si="15">+CI111/12</f>
        <v>0</v>
      </c>
      <c r="CJ16" s="783"/>
      <c r="CK16" s="783"/>
      <c r="CL16" s="783">
        <f t="shared" ref="CL16:CT16" si="16">+CL111/12</f>
        <v>0</v>
      </c>
      <c r="CM16" s="783"/>
      <c r="CN16" s="783"/>
      <c r="CO16" s="783">
        <f t="shared" ref="CO16:CT16" si="17">+CO111/12</f>
        <v>0</v>
      </c>
      <c r="CP16" s="783"/>
      <c r="CQ16" s="783"/>
      <c r="CR16" s="783">
        <f t="shared" ref="CR16:CT16" si="18">+CR111/12</f>
        <v>0</v>
      </c>
      <c r="CS16" s="783"/>
      <c r="CT16" s="783"/>
      <c r="CU16" s="5"/>
      <c r="CV16" s="17"/>
      <c r="CW16" s="69"/>
      <c r="CX16" s="122"/>
      <c r="CZ16" s="122"/>
      <c r="DA16" s="122"/>
      <c r="DB16" s="122"/>
      <c r="DC16" s="122"/>
      <c r="DD16" s="122"/>
      <c r="DE16" s="122"/>
      <c r="DF16" s="122"/>
    </row>
    <row r="17" spans="1:126" ht="10.95" customHeight="1" x14ac:dyDescent="0.3">
      <c r="A17" s="73"/>
      <c r="B17" s="70"/>
      <c r="C17" s="787" t="str">
        <f>+IF('2. Opsomming schoonmaaktaken'!D18="","",'2. Opsomming schoonmaaktaken'!D18)</f>
        <v/>
      </c>
      <c r="D17" s="787"/>
      <c r="E17" s="787"/>
      <c r="F17" s="787"/>
      <c r="G17" s="787"/>
      <c r="H17" s="787"/>
      <c r="I17" s="787"/>
      <c r="J17" s="787"/>
      <c r="K17" s="787"/>
      <c r="L17" s="787"/>
      <c r="M17" s="787"/>
      <c r="N17" s="787"/>
      <c r="O17" s="784" t="str">
        <f>+IF(C17="","",'2. Opsomming schoonmaaktaken'!AA18/60)</f>
        <v/>
      </c>
      <c r="P17" s="785"/>
      <c r="Q17" s="785"/>
      <c r="R17" s="785"/>
      <c r="S17" s="785"/>
      <c r="T17" s="786"/>
      <c r="U17" s="788" t="str">
        <f>+IF(X17="Week",'2. Opsomming schoonmaaktaken'!AF18,IF(X17="Periode",'2. Opsomming schoonmaaktaken'!AK18,IF(X17="Jaar",'2. Opsomming schoonmaaktaken'!AP18,"")))</f>
        <v/>
      </c>
      <c r="V17" s="789" t="str">
        <f t="shared" ref="V17" si="19">+IF(U17="","","x")</f>
        <v/>
      </c>
      <c r="W17" s="788" t="str">
        <f t="shared" ref="W17" si="20">+IF(X17="","","per")</f>
        <v/>
      </c>
      <c r="X17" s="790" t="str">
        <f>+IF(COUNTA('2. Opsomming schoonmaaktaken'!AF18)=1,"Week",IF(COUNTA('2. Opsomming schoonmaaktaken'!AK18)=1,"Periode",IF(COUNTA('2. Opsomming schoonmaaktaken'!AP18)=1,"Jaar","")))</f>
        <v/>
      </c>
      <c r="Y17" s="333" t="str">
        <f>+IF(COUNTA('2. Opsomming schoonmaaktaken'!AU18)=1,"U zelf",IF(COUNTA('2. Opsomming schoonmaaktaken'!AZ18)=1,"Partner",IF(COUNTA('2. Opsomming schoonmaaktaken'!BE18)=1,"Kind(eren)",IF(COUNTA('2. Opsomming schoonmaaktaken'!BJ18)=1,"Werkster",""))))</f>
        <v/>
      </c>
      <c r="Z17" s="604"/>
      <c r="AA17" s="602"/>
      <c r="AB17" s="602"/>
      <c r="AC17" s="602"/>
      <c r="AD17" s="602"/>
      <c r="AE17" s="602"/>
      <c r="AF17" s="602"/>
      <c r="AG17" s="602"/>
      <c r="AH17" s="602"/>
      <c r="AI17" s="602"/>
      <c r="AJ17" s="602"/>
      <c r="AK17" s="602"/>
      <c r="AL17" s="602"/>
      <c r="AM17" s="602"/>
      <c r="AN17" s="602"/>
      <c r="AO17" s="602"/>
      <c r="AP17" s="602"/>
      <c r="AQ17" s="602"/>
      <c r="AR17" s="602"/>
      <c r="AS17" s="602"/>
      <c r="AT17" s="603"/>
      <c r="AU17" s="79"/>
      <c r="AV17" s="79"/>
      <c r="AW17" s="604"/>
      <c r="AX17" s="602"/>
      <c r="AY17" s="602"/>
      <c r="AZ17" s="602"/>
      <c r="BA17" s="602"/>
      <c r="BB17" s="602"/>
      <c r="BC17" s="602"/>
      <c r="BD17" s="602"/>
      <c r="BE17" s="602"/>
      <c r="BF17" s="602"/>
      <c r="BG17" s="602"/>
      <c r="BH17" s="603"/>
      <c r="BI17" s="70"/>
      <c r="BJ17" s="79"/>
      <c r="BK17" s="604"/>
      <c r="BL17" s="602"/>
      <c r="BM17" s="602"/>
      <c r="BN17" s="602"/>
      <c r="BO17" s="602"/>
      <c r="BP17" s="602"/>
      <c r="BQ17" s="602"/>
      <c r="BR17" s="602"/>
      <c r="BS17" s="602"/>
      <c r="BT17" s="602"/>
      <c r="BU17" s="602"/>
      <c r="BV17" s="602"/>
      <c r="BW17" s="602"/>
      <c r="BX17" s="602"/>
      <c r="BY17" s="602"/>
      <c r="BZ17" s="602"/>
      <c r="CA17" s="602"/>
      <c r="CB17" s="602"/>
      <c r="CC17" s="602"/>
      <c r="CD17" s="602"/>
      <c r="CE17" s="602"/>
      <c r="CF17" s="602"/>
      <c r="CG17" s="602"/>
      <c r="CH17" s="602"/>
      <c r="CI17" s="602"/>
      <c r="CJ17" s="602"/>
      <c r="CK17" s="602"/>
      <c r="CL17" s="602"/>
      <c r="CM17" s="602"/>
      <c r="CN17" s="602"/>
      <c r="CO17" s="602"/>
      <c r="CP17" s="602"/>
      <c r="CQ17" s="602"/>
      <c r="CR17" s="602"/>
      <c r="CS17" s="602"/>
      <c r="CT17" s="603"/>
      <c r="CU17" s="6"/>
      <c r="CV17" s="35"/>
      <c r="CW17" s="68"/>
      <c r="CX17" s="122" t="str">
        <f t="shared" ref="CX17:CX48" si="21">+CZ17</f>
        <v/>
      </c>
      <c r="CZ17" s="122" t="str">
        <f>+IF(COUNTA(Z17:CT17)=0,"",IF(OR('3. Resultaat planning'!$Z$38&lt;0,'3. Resultaat planning'!$AJ$38&lt;0,'3. Resultaat planning'!$AT$38&lt;0,'3. Resultaat planning'!$BD$38&lt;0),"Fout, corrigeer eerst plannings resultaat",IF(C17="","",IF(AND(OR(X17="Week",X17="Dag"),OR(COUNTA(AW17:BH17)&gt;0,COUNTA(BK17:CT17)&gt;0)),"Fout, vul alleen weekrooster in",IF(AND(X17="Periode",OR(COUNTA(Z17:AT17)&gt;0,COUNTA(BK17:CT17)&gt;0)),"Fout, vul alleen perioderooster in",IF(AND(X17="Jaar",OR(COUNTA(Z17:AT17)&gt;0,COUNTA(AW17:BH17)&gt;0)),"Fout, vul alleen jaarrooster in",IF(AND(OR(X17="Week",X17="periode",X17="jaar"),OR(COUNTA(Z17:CT17)=0,COUNTA(Z17:CT17)=U17)),"","Fout, vul "&amp;U17&amp;" frequentie(s) in")))))))</f>
        <v/>
      </c>
      <c r="DA17" s="122"/>
      <c r="DB17" s="122"/>
      <c r="DC17" s="122"/>
      <c r="DD17" s="122"/>
      <c r="DE17" s="122"/>
      <c r="DF17" s="122"/>
      <c r="DH17">
        <f>+IF(COUNTA(Z17:CT17)=U17,1,0)</f>
        <v>0</v>
      </c>
      <c r="DV17">
        <f>+IF(OR('3. Resultaat planning'!$Z$38&lt;0,'3. Resultaat planning'!$AJ$38&lt;0,'3. Resultaat planning'!$AT$38&lt;0,'3. Resultaat planning'!$BD$38&lt;0),0,IF(COUNTA(Z17:CT17)=U17,1,0))</f>
        <v>0</v>
      </c>
    </row>
    <row r="18" spans="1:126" ht="10.95" customHeight="1" x14ac:dyDescent="0.3">
      <c r="A18" s="73"/>
      <c r="B18" s="70"/>
      <c r="C18" s="787" t="str">
        <f>+IF('2. Opsomming schoonmaaktaken'!D21="","",'2. Opsomming schoonmaaktaken'!D21)</f>
        <v/>
      </c>
      <c r="D18" s="787"/>
      <c r="E18" s="787"/>
      <c r="F18" s="787"/>
      <c r="G18" s="787"/>
      <c r="H18" s="787"/>
      <c r="I18" s="787"/>
      <c r="J18" s="787"/>
      <c r="K18" s="787"/>
      <c r="L18" s="787"/>
      <c r="M18" s="787"/>
      <c r="N18" s="787"/>
      <c r="O18" s="784" t="str">
        <f>+IF(C18="","",'2. Opsomming schoonmaaktaken'!AA21/60)</f>
        <v/>
      </c>
      <c r="P18" s="785"/>
      <c r="Q18" s="785"/>
      <c r="R18" s="785"/>
      <c r="S18" s="785"/>
      <c r="T18" s="786"/>
      <c r="U18" s="788" t="str">
        <f>+IF(X18="Week",'2. Opsomming schoonmaaktaken'!AF21,IF(X18="Periode",'2. Opsomming schoonmaaktaken'!AK21,IF(X18="Jaar",'2. Opsomming schoonmaaktaken'!AP21,"")))</f>
        <v/>
      </c>
      <c r="V18" s="789" t="str">
        <f t="shared" ref="V18" si="22">+IF(U18="","","x")</f>
        <v/>
      </c>
      <c r="W18" s="788" t="str">
        <f t="shared" ref="W18" si="23">+IF(X18="","","per")</f>
        <v/>
      </c>
      <c r="X18" s="790" t="str">
        <f>+IF(COUNTA('2. Opsomming schoonmaaktaken'!AF21)=1,"Week",IF(COUNTA('2. Opsomming schoonmaaktaken'!AK21)=1,"Periode",IF(COUNTA('2. Opsomming schoonmaaktaken'!AP21)=1,"Jaar","")))</f>
        <v/>
      </c>
      <c r="Y18" s="333" t="str">
        <f>+IF(COUNTA('2. Opsomming schoonmaaktaken'!AU21)=1,"U zelf",IF(COUNTA('2. Opsomming schoonmaaktaken'!AZ21)=1,"Partner",IF(COUNTA('2. Opsomming schoonmaaktaken'!BE21)=1,"Kind(eren)",IF(COUNTA('2. Opsomming schoonmaaktaken'!BJ21)=1,"Werkster",""))))</f>
        <v/>
      </c>
      <c r="Z18" s="584"/>
      <c r="AA18" s="579"/>
      <c r="AB18" s="579"/>
      <c r="AC18" s="579"/>
      <c r="AD18" s="579"/>
      <c r="AE18" s="579"/>
      <c r="AF18" s="579"/>
      <c r="AG18" s="579"/>
      <c r="AH18" s="579"/>
      <c r="AI18" s="579"/>
      <c r="AJ18" s="579"/>
      <c r="AK18" s="579"/>
      <c r="AL18" s="579"/>
      <c r="AM18" s="579"/>
      <c r="AN18" s="579"/>
      <c r="AO18" s="579"/>
      <c r="AP18" s="579"/>
      <c r="AQ18" s="579"/>
      <c r="AR18" s="579"/>
      <c r="AS18" s="579"/>
      <c r="AT18" s="583"/>
      <c r="AU18" s="79"/>
      <c r="AV18" s="79"/>
      <c r="AW18" s="584"/>
      <c r="AX18" s="579"/>
      <c r="AY18" s="579"/>
      <c r="AZ18" s="579"/>
      <c r="BA18" s="579"/>
      <c r="BB18" s="579"/>
      <c r="BC18" s="579"/>
      <c r="BD18" s="579"/>
      <c r="BE18" s="579"/>
      <c r="BF18" s="579"/>
      <c r="BG18" s="579"/>
      <c r="BH18" s="583"/>
      <c r="BI18" s="70"/>
      <c r="BJ18" s="79"/>
      <c r="BK18" s="584"/>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83"/>
      <c r="CU18" s="6"/>
      <c r="CV18" s="35"/>
      <c r="CW18" s="68"/>
      <c r="CX18" s="122" t="str">
        <f t="shared" si="21"/>
        <v/>
      </c>
      <c r="CZ18" s="122" t="str">
        <f>+IF(COUNTA(Z18:CT18)=0,"",IF(OR('3. Resultaat planning'!$Z$38&lt;0,'3. Resultaat planning'!$AJ$38&lt;0,'3. Resultaat planning'!$AT$38&lt;0,'3. Resultaat planning'!$BD$38&lt;0),"Fout, corrigeer eerst plannings resultaat",IF(C18="","",IF(AND(OR(X18="Week",X18="Dag"),OR(COUNTA(AW18:BH18)&gt;0,COUNTA(BK18:CT18)&gt;0)),"Fout, vul alleen weekrooster in",IF(AND(X18="Periode",OR(COUNTA(Z18:AT18)&gt;0,COUNTA(BK18:CT18)&gt;0)),"Fout, vul alleen perioderooster in",IF(AND(X18="Jaar",OR(COUNTA(Z18:AT18)&gt;0,COUNTA(AW18:BH18)&gt;0)),"Fout, vul alleen jaarrooster in",IF(AND(OR(X18="Week",X18="periode",X18="jaar"),OR(COUNTA(Z18:CT18)=0,COUNTA(Z18:CT18)=U18)),"","Fout, vul "&amp;U18&amp;" frequentie(s) in")))))))</f>
        <v/>
      </c>
      <c r="DA18" s="764"/>
      <c r="DB18" s="764"/>
      <c r="DC18" s="764"/>
      <c r="DD18" s="122"/>
      <c r="DE18" s="122"/>
      <c r="DF18" s="122"/>
      <c r="DH18">
        <f t="shared" ref="DH18:DH37" si="24">+IF(COUNTA(Z18:CT18)=U18,1,0)</f>
        <v>0</v>
      </c>
      <c r="DV18">
        <f>+IF(OR('3. Resultaat planning'!$Z$38&lt;0,'3. Resultaat planning'!$AJ$38&lt;0,'3. Resultaat planning'!$AT$38&lt;0,'3. Resultaat planning'!$BD$38&lt;0),0,IF(COUNTA(Z18:CT18)=U18,1,0))</f>
        <v>0</v>
      </c>
    </row>
    <row r="19" spans="1:126" ht="10.95" customHeight="1" x14ac:dyDescent="0.3">
      <c r="A19" s="73"/>
      <c r="B19" s="70"/>
      <c r="C19" s="787" t="str">
        <f>+IF('2. Opsomming schoonmaaktaken'!D24="","",'2. Opsomming schoonmaaktaken'!D24)</f>
        <v/>
      </c>
      <c r="D19" s="787"/>
      <c r="E19" s="787"/>
      <c r="F19" s="787"/>
      <c r="G19" s="787"/>
      <c r="H19" s="787"/>
      <c r="I19" s="787"/>
      <c r="J19" s="787"/>
      <c r="K19" s="787"/>
      <c r="L19" s="787"/>
      <c r="M19" s="787"/>
      <c r="N19" s="787"/>
      <c r="O19" s="784" t="str">
        <f>+IF(C19="","",'2. Opsomming schoonmaaktaken'!AA24/60)</f>
        <v/>
      </c>
      <c r="P19" s="785"/>
      <c r="Q19" s="785"/>
      <c r="R19" s="785"/>
      <c r="S19" s="785"/>
      <c r="T19" s="786"/>
      <c r="U19" s="788" t="str">
        <f>+IF(X19="Week",'2. Opsomming schoonmaaktaken'!AF24,IF(X19="Periode",'2. Opsomming schoonmaaktaken'!AK24,IF(X19="Jaar",'2. Opsomming schoonmaaktaken'!AP24,"")))</f>
        <v/>
      </c>
      <c r="V19" s="789" t="str">
        <f t="shared" ref="V19" si="25">+IF(U19="","","x")</f>
        <v/>
      </c>
      <c r="W19" s="788" t="str">
        <f t="shared" ref="W19" si="26">+IF(X19="","","per")</f>
        <v/>
      </c>
      <c r="X19" s="790" t="str">
        <f>+IF(COUNTA('2. Opsomming schoonmaaktaken'!AF24)=1,"Week",IF(COUNTA('2. Opsomming schoonmaaktaken'!AK24)=1,"Periode",IF(COUNTA('2. Opsomming schoonmaaktaken'!AP24)=1,"Jaar","")))</f>
        <v/>
      </c>
      <c r="Y19" s="333" t="str">
        <f>+IF(COUNTA('2. Opsomming schoonmaaktaken'!AU24)=1,"U zelf",IF(COUNTA('2. Opsomming schoonmaaktaken'!AZ24)=1,"Partner",IF(COUNTA('2. Opsomming schoonmaaktaken'!BE24)=1,"Kind(eren)",IF(COUNTA('2. Opsomming schoonmaaktaken'!BJ24)=1,"Werkster",""))))</f>
        <v/>
      </c>
      <c r="Z19" s="584"/>
      <c r="AA19" s="579"/>
      <c r="AB19" s="579"/>
      <c r="AC19" s="579"/>
      <c r="AD19" s="579"/>
      <c r="AE19" s="579"/>
      <c r="AF19" s="579"/>
      <c r="AG19" s="579"/>
      <c r="AH19" s="579"/>
      <c r="AI19" s="579"/>
      <c r="AJ19" s="579"/>
      <c r="AK19" s="579"/>
      <c r="AL19" s="579"/>
      <c r="AM19" s="579"/>
      <c r="AN19" s="579"/>
      <c r="AO19" s="579"/>
      <c r="AP19" s="579"/>
      <c r="AQ19" s="579"/>
      <c r="AR19" s="579"/>
      <c r="AS19" s="579"/>
      <c r="AT19" s="583"/>
      <c r="AU19" s="79"/>
      <c r="AV19" s="79"/>
      <c r="AW19" s="584"/>
      <c r="AX19" s="579"/>
      <c r="AY19" s="579"/>
      <c r="AZ19" s="579"/>
      <c r="BA19" s="579"/>
      <c r="BB19" s="579"/>
      <c r="BC19" s="579"/>
      <c r="BD19" s="579"/>
      <c r="BE19" s="579"/>
      <c r="BF19" s="579"/>
      <c r="BG19" s="579"/>
      <c r="BH19" s="583"/>
      <c r="BI19" s="70"/>
      <c r="BJ19" s="79"/>
      <c r="BK19" s="584"/>
      <c r="BL19" s="579"/>
      <c r="BM19" s="579"/>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83"/>
      <c r="CU19" s="6"/>
      <c r="CV19" s="35"/>
      <c r="CW19" s="68"/>
      <c r="CX19" s="122" t="str">
        <f t="shared" si="21"/>
        <v/>
      </c>
      <c r="CZ19" s="122" t="str">
        <f>+IF(COUNTA(Z19:CT19)=0,"",IF(OR('3. Resultaat planning'!$Z$38&lt;0,'3. Resultaat planning'!$AJ$38&lt;0,'3. Resultaat planning'!$AT$38&lt;0,'3. Resultaat planning'!$BD$38&lt;0),"Fout, corrigeer eerst plannings resultaat",IF(C19="","",IF(AND(OR(X19="Week",X19="Dag"),OR(COUNTA(AW19:BH19)&gt;0,COUNTA(BK19:CT19)&gt;0)),"Fout, vul alleen weekrooster in",IF(AND(X19="Periode",OR(COUNTA(Z19:AT19)&gt;0,COUNTA(BK19:CT19)&gt;0)),"Fout, vul alleen perioderooster in",IF(AND(X19="Jaar",OR(COUNTA(Z19:AT19)&gt;0,COUNTA(AW19:BH19)&gt;0)),"Fout, vul alleen jaarrooster in",IF(AND(OR(X19="Week",X19="periode",X19="jaar"),OR(COUNTA(Z19:CT19)=0,COUNTA(Z19:CT19)=U19)),"","Fout, vul "&amp;U19&amp;" frequentie(s) in")))))))</f>
        <v/>
      </c>
      <c r="DA19" s="122"/>
      <c r="DB19" s="122"/>
      <c r="DC19" s="122"/>
      <c r="DD19" s="122"/>
      <c r="DE19" s="122"/>
      <c r="DF19" s="122"/>
      <c r="DH19">
        <f t="shared" si="24"/>
        <v>0</v>
      </c>
      <c r="DN19" s="332"/>
      <c r="DV19">
        <f>+IF(OR('3. Resultaat planning'!$Z$38&lt;0,'3. Resultaat planning'!$AJ$38&lt;0,'3. Resultaat planning'!$AT$38&lt;0,'3. Resultaat planning'!$BD$38&lt;0),0,IF(COUNTA(Z19:CT19)=U19,1,0))</f>
        <v>0</v>
      </c>
    </row>
    <row r="20" spans="1:126" ht="10.95" customHeight="1" x14ac:dyDescent="0.3">
      <c r="A20" s="73"/>
      <c r="B20" s="70"/>
      <c r="C20" s="787" t="str">
        <f>+IF('2. Opsomming schoonmaaktaken'!D27="","",'2. Opsomming schoonmaaktaken'!D27)</f>
        <v/>
      </c>
      <c r="D20" s="787"/>
      <c r="E20" s="787"/>
      <c r="F20" s="787"/>
      <c r="G20" s="787"/>
      <c r="H20" s="787"/>
      <c r="I20" s="787"/>
      <c r="J20" s="787"/>
      <c r="K20" s="787"/>
      <c r="L20" s="787"/>
      <c r="M20" s="787"/>
      <c r="N20" s="787"/>
      <c r="O20" s="784" t="str">
        <f>+IF(C20="","",'2. Opsomming schoonmaaktaken'!AA27/60)</f>
        <v/>
      </c>
      <c r="P20" s="785"/>
      <c r="Q20" s="785"/>
      <c r="R20" s="785"/>
      <c r="S20" s="785"/>
      <c r="T20" s="786"/>
      <c r="U20" s="788" t="str">
        <f>+IF(X20="Week",'2. Opsomming schoonmaaktaken'!AF27,IF(X20="Periode",'2. Opsomming schoonmaaktaken'!AK27,IF(X20="Jaar",'2. Opsomming schoonmaaktaken'!AP27,"")))</f>
        <v/>
      </c>
      <c r="V20" s="789" t="str">
        <f t="shared" ref="V20" si="27">+IF(U20="","","x")</f>
        <v/>
      </c>
      <c r="W20" s="788" t="str">
        <f t="shared" ref="W20" si="28">+IF(X20="","","per")</f>
        <v/>
      </c>
      <c r="X20" s="790" t="str">
        <f>+IF(COUNTA('2. Opsomming schoonmaaktaken'!AF27)=1,"Week",IF(COUNTA('2. Opsomming schoonmaaktaken'!AK27)=1,"Periode",IF(COUNTA('2. Opsomming schoonmaaktaken'!AP27)=1,"Jaar","")))</f>
        <v/>
      </c>
      <c r="Y20" s="333" t="str">
        <f>+IF(COUNTA('2. Opsomming schoonmaaktaken'!AU27)=1,"U zelf",IF(COUNTA('2. Opsomming schoonmaaktaken'!AZ27)=1,"Partner",IF(COUNTA('2. Opsomming schoonmaaktaken'!BE27)=1,"Kind(eren)",IF(COUNTA('2. Opsomming schoonmaaktaken'!BJ27)=1,"Werkster",""))))</f>
        <v/>
      </c>
      <c r="Z20" s="584"/>
      <c r="AA20" s="579"/>
      <c r="AB20" s="579"/>
      <c r="AC20" s="579"/>
      <c r="AD20" s="579"/>
      <c r="AE20" s="579"/>
      <c r="AF20" s="579"/>
      <c r="AG20" s="579"/>
      <c r="AH20" s="579"/>
      <c r="AI20" s="579"/>
      <c r="AJ20" s="579"/>
      <c r="AK20" s="579"/>
      <c r="AL20" s="579"/>
      <c r="AM20" s="579"/>
      <c r="AN20" s="579"/>
      <c r="AO20" s="579"/>
      <c r="AP20" s="579"/>
      <c r="AQ20" s="579"/>
      <c r="AR20" s="579"/>
      <c r="AS20" s="579"/>
      <c r="AT20" s="583"/>
      <c r="AU20" s="79"/>
      <c r="AV20" s="79"/>
      <c r="AW20" s="584"/>
      <c r="AX20" s="579"/>
      <c r="AY20" s="579"/>
      <c r="AZ20" s="579"/>
      <c r="BA20" s="579"/>
      <c r="BB20" s="579"/>
      <c r="BC20" s="579"/>
      <c r="BD20" s="579"/>
      <c r="BE20" s="579"/>
      <c r="BF20" s="579"/>
      <c r="BG20" s="579"/>
      <c r="BH20" s="583"/>
      <c r="BI20" s="70"/>
      <c r="BJ20" s="79"/>
      <c r="BK20" s="584"/>
      <c r="BL20" s="579"/>
      <c r="BM20" s="579"/>
      <c r="BN20" s="579"/>
      <c r="BO20" s="579"/>
      <c r="BP20" s="579"/>
      <c r="BQ20" s="579"/>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83"/>
      <c r="CU20" s="6"/>
      <c r="CV20" s="35"/>
      <c r="CW20" s="68"/>
      <c r="CX20" s="122" t="str">
        <f t="shared" si="21"/>
        <v/>
      </c>
      <c r="CZ20" s="122" t="str">
        <f>+IF(COUNTA(Z20:CT20)=0,"",IF(OR('3. Resultaat planning'!$Z$38&lt;0,'3. Resultaat planning'!$AJ$38&lt;0,'3. Resultaat planning'!$AT$38&lt;0,'3. Resultaat planning'!$BD$38&lt;0),"Fout, corrigeer eerst plannings resultaat",IF(C20="","",IF(AND(OR(X20="Week",X20="Dag"),OR(COUNTA(AW20:BH20)&gt;0,COUNTA(BK20:CT20)&gt;0)),"Fout, vul alleen weekrooster in",IF(AND(X20="Periode",OR(COUNTA(Z20:AT20)&gt;0,COUNTA(BK20:CT20)&gt;0)),"Fout, vul alleen perioderooster in",IF(AND(X20="Jaar",OR(COUNTA(Z20:AT20)&gt;0,COUNTA(AW20:BH20)&gt;0)),"Fout, vul alleen jaarrooster in",IF(AND(OR(X20="Week",X20="periode",X20="jaar"),OR(COUNTA(Z20:CT20)=0,COUNTA(Z20:CT20)=U20)),"","Fout, vul "&amp;U20&amp;" frequentie(s) in")))))))</f>
        <v/>
      </c>
      <c r="DA20" s="122"/>
      <c r="DB20" s="122"/>
      <c r="DC20" s="122"/>
      <c r="DD20" s="122"/>
      <c r="DE20" s="122"/>
      <c r="DF20" s="122"/>
      <c r="DH20">
        <f t="shared" si="24"/>
        <v>0</v>
      </c>
      <c r="DV20">
        <f>+IF(OR('3. Resultaat planning'!$Z$38&lt;0,'3. Resultaat planning'!$AJ$38&lt;0,'3. Resultaat planning'!$AT$38&lt;0,'3. Resultaat planning'!$BD$38&lt;0),0,IF(COUNTA(Z20:CT20)=U20,1,0))</f>
        <v>0</v>
      </c>
    </row>
    <row r="21" spans="1:126" ht="10.95" customHeight="1" x14ac:dyDescent="0.3">
      <c r="A21" s="73"/>
      <c r="B21" s="70"/>
      <c r="C21" s="787" t="str">
        <f>+IF('2. Opsomming schoonmaaktaken'!D30="","",'2. Opsomming schoonmaaktaken'!D30)</f>
        <v/>
      </c>
      <c r="D21" s="787"/>
      <c r="E21" s="787"/>
      <c r="F21" s="787"/>
      <c r="G21" s="787"/>
      <c r="H21" s="787"/>
      <c r="I21" s="787"/>
      <c r="J21" s="787"/>
      <c r="K21" s="787"/>
      <c r="L21" s="787"/>
      <c r="M21" s="787"/>
      <c r="N21" s="787"/>
      <c r="O21" s="784" t="str">
        <f>+IF(C21="","",'2. Opsomming schoonmaaktaken'!AA30/60)</f>
        <v/>
      </c>
      <c r="P21" s="785"/>
      <c r="Q21" s="785"/>
      <c r="R21" s="785"/>
      <c r="S21" s="785"/>
      <c r="T21" s="786"/>
      <c r="U21" s="788" t="str">
        <f>+IF(X21="Week",'2. Opsomming schoonmaaktaken'!AF30,IF(X21="Periode",'2. Opsomming schoonmaaktaken'!AK30,IF(X21="Jaar",'2. Opsomming schoonmaaktaken'!AP30,"")))</f>
        <v/>
      </c>
      <c r="V21" s="789" t="str">
        <f t="shared" ref="V21" si="29">+IF(U21="","","x")</f>
        <v/>
      </c>
      <c r="W21" s="788" t="str">
        <f t="shared" ref="W21" si="30">+IF(X21="","","per")</f>
        <v/>
      </c>
      <c r="X21" s="790" t="str">
        <f>+IF(COUNTA('2. Opsomming schoonmaaktaken'!AF30)=1,"Week",IF(COUNTA('2. Opsomming schoonmaaktaken'!AK30)=1,"Periode",IF(COUNTA('2. Opsomming schoonmaaktaken'!AP30)=1,"Jaar","")))</f>
        <v/>
      </c>
      <c r="Y21" s="333" t="str">
        <f>+IF(COUNTA('2. Opsomming schoonmaaktaken'!AU30)=1,"U zelf",IF(COUNTA('2. Opsomming schoonmaaktaken'!AZ30)=1,"Partner",IF(COUNTA('2. Opsomming schoonmaaktaken'!BE30)=1,"Kind(eren)",IF(COUNTA('2. Opsomming schoonmaaktaken'!BJ30)=1,"Werkster",""))))</f>
        <v/>
      </c>
      <c r="Z21" s="584"/>
      <c r="AA21" s="579"/>
      <c r="AB21" s="579"/>
      <c r="AC21" s="579"/>
      <c r="AD21" s="579"/>
      <c r="AE21" s="579"/>
      <c r="AF21" s="579"/>
      <c r="AG21" s="579"/>
      <c r="AH21" s="579"/>
      <c r="AI21" s="579"/>
      <c r="AJ21" s="579"/>
      <c r="AK21" s="579"/>
      <c r="AL21" s="579"/>
      <c r="AM21" s="579"/>
      <c r="AN21" s="579"/>
      <c r="AO21" s="579"/>
      <c r="AP21" s="579"/>
      <c r="AQ21" s="579"/>
      <c r="AR21" s="579"/>
      <c r="AS21" s="579"/>
      <c r="AT21" s="583"/>
      <c r="AU21" s="79"/>
      <c r="AV21" s="79"/>
      <c r="AW21" s="584"/>
      <c r="AX21" s="579"/>
      <c r="AY21" s="579"/>
      <c r="AZ21" s="579"/>
      <c r="BA21" s="579"/>
      <c r="BB21" s="579"/>
      <c r="BC21" s="579"/>
      <c r="BD21" s="579"/>
      <c r="BE21" s="579"/>
      <c r="BF21" s="579"/>
      <c r="BG21" s="579"/>
      <c r="BH21" s="583"/>
      <c r="BI21" s="70"/>
      <c r="BJ21" s="79"/>
      <c r="BK21" s="584"/>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83"/>
      <c r="CU21" s="6"/>
      <c r="CV21" s="35"/>
      <c r="CW21" s="68"/>
      <c r="CX21" s="122" t="str">
        <f t="shared" si="21"/>
        <v/>
      </c>
      <c r="CZ21" s="122" t="str">
        <f>+IF(COUNTA(Z21:CT21)=0,"",IF(OR('3. Resultaat planning'!$Z$38&lt;0,'3. Resultaat planning'!$AJ$38&lt;0,'3. Resultaat planning'!$AT$38&lt;0,'3. Resultaat planning'!$BD$38&lt;0),"Fout, corrigeer eerst plannings resultaat",IF(C21="","",IF(AND(OR(X21="Week",X21="Dag"),OR(COUNTA(AW21:BH21)&gt;0,COUNTA(BK21:CT21)&gt;0)),"Fout, vul alleen weekrooster in",IF(AND(X21="Periode",OR(COUNTA(Z21:AT21)&gt;0,COUNTA(BK21:CT21)&gt;0)),"Fout, vul alleen perioderooster in",IF(AND(X21="Jaar",OR(COUNTA(Z21:AT21)&gt;0,COUNTA(AW21:BH21)&gt;0)),"Fout, vul alleen jaarrooster in",IF(AND(OR(X21="Week",X21="periode",X21="jaar"),OR(COUNTA(Z21:CT21)=0,COUNTA(Z21:CT21)=U21)),"","Fout, vul "&amp;U21&amp;" frequentie(s) in")))))))</f>
        <v/>
      </c>
      <c r="DA21" s="122"/>
      <c r="DB21" s="122"/>
      <c r="DC21" s="122"/>
      <c r="DD21" s="122"/>
      <c r="DE21" s="122"/>
      <c r="DF21" s="122"/>
      <c r="DH21">
        <f t="shared" si="24"/>
        <v>0</v>
      </c>
      <c r="DV21">
        <f>+IF(OR('3. Resultaat planning'!$Z$38&lt;0,'3. Resultaat planning'!$AJ$38&lt;0,'3. Resultaat planning'!$AT$38&lt;0,'3. Resultaat planning'!$BD$38&lt;0),0,IF(COUNTA(Z21:CT21)=U21,1,0))</f>
        <v>0</v>
      </c>
    </row>
    <row r="22" spans="1:126" ht="10.95" customHeight="1" x14ac:dyDescent="0.3">
      <c r="A22" s="73"/>
      <c r="B22" s="70"/>
      <c r="C22" s="787" t="str">
        <f>+IF('2. Opsomming schoonmaaktaken'!D33="","",'2. Opsomming schoonmaaktaken'!D33)</f>
        <v/>
      </c>
      <c r="D22" s="787"/>
      <c r="E22" s="787"/>
      <c r="F22" s="787"/>
      <c r="G22" s="787"/>
      <c r="H22" s="787"/>
      <c r="I22" s="787"/>
      <c r="J22" s="787"/>
      <c r="K22" s="787"/>
      <c r="L22" s="787"/>
      <c r="M22" s="787"/>
      <c r="N22" s="787"/>
      <c r="O22" s="784" t="str">
        <f>+IF(C22="","",'2. Opsomming schoonmaaktaken'!AA33/60)</f>
        <v/>
      </c>
      <c r="P22" s="785"/>
      <c r="Q22" s="785"/>
      <c r="R22" s="785"/>
      <c r="S22" s="785"/>
      <c r="T22" s="786"/>
      <c r="U22" s="788" t="str">
        <f>+IF(X22="Week",'2. Opsomming schoonmaaktaken'!AF33,IF(X22="Periode",'2. Opsomming schoonmaaktaken'!AK33,IF(X22="Jaar",'2. Opsomming schoonmaaktaken'!AP33,"")))</f>
        <v/>
      </c>
      <c r="V22" s="789" t="str">
        <f t="shared" ref="V22" si="31">+IF(U22="","","x")</f>
        <v/>
      </c>
      <c r="W22" s="788" t="str">
        <f t="shared" ref="W22" si="32">+IF(X22="","","per")</f>
        <v/>
      </c>
      <c r="X22" s="790" t="str">
        <f>+IF(COUNTA('2. Opsomming schoonmaaktaken'!AF33)=1,"Week",IF(COUNTA('2. Opsomming schoonmaaktaken'!AK33)=1,"Periode",IF(COUNTA('2. Opsomming schoonmaaktaken'!AP33)=1,"Jaar","")))</f>
        <v/>
      </c>
      <c r="Y22" s="333" t="str">
        <f>+IF(COUNTA('2. Opsomming schoonmaaktaken'!AU33)=1,"U zelf",IF(COUNTA('2. Opsomming schoonmaaktaken'!AZ33)=1,"Partner",IF(COUNTA('2. Opsomming schoonmaaktaken'!BE33)=1,"Kind(eren)",IF(COUNTA('2. Opsomming schoonmaaktaken'!BJ33)=1,"Werkster",""))))</f>
        <v/>
      </c>
      <c r="Z22" s="584"/>
      <c r="AA22" s="579"/>
      <c r="AB22" s="579"/>
      <c r="AC22" s="579"/>
      <c r="AD22" s="579"/>
      <c r="AE22" s="579"/>
      <c r="AF22" s="579"/>
      <c r="AG22" s="579"/>
      <c r="AH22" s="579"/>
      <c r="AI22" s="579"/>
      <c r="AJ22" s="579"/>
      <c r="AK22" s="579"/>
      <c r="AL22" s="579"/>
      <c r="AM22" s="579"/>
      <c r="AN22" s="579"/>
      <c r="AO22" s="579"/>
      <c r="AP22" s="579"/>
      <c r="AQ22" s="579"/>
      <c r="AR22" s="579"/>
      <c r="AS22" s="579"/>
      <c r="AT22" s="583"/>
      <c r="AU22" s="79"/>
      <c r="AV22" s="79"/>
      <c r="AW22" s="584"/>
      <c r="AX22" s="579"/>
      <c r="AY22" s="579"/>
      <c r="AZ22" s="579"/>
      <c r="BA22" s="579"/>
      <c r="BB22" s="579"/>
      <c r="BC22" s="579"/>
      <c r="BD22" s="579"/>
      <c r="BE22" s="579"/>
      <c r="BF22" s="579"/>
      <c r="BG22" s="579"/>
      <c r="BH22" s="583"/>
      <c r="BI22" s="70"/>
      <c r="BJ22" s="79"/>
      <c r="BK22" s="584"/>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83"/>
      <c r="CU22" s="6"/>
      <c r="CV22" s="35"/>
      <c r="CW22" s="68"/>
      <c r="CX22" s="122" t="str">
        <f t="shared" si="21"/>
        <v/>
      </c>
      <c r="CZ22" s="122" t="str">
        <f>+IF(COUNTA(Z22:CT22)=0,"",IF(OR('3. Resultaat planning'!$Z$38&lt;0,'3. Resultaat planning'!$AJ$38&lt;0,'3. Resultaat planning'!$AT$38&lt;0,'3. Resultaat planning'!$BD$38&lt;0),"Fout, corrigeer eerst plannings resultaat",IF(C22="","",IF(AND(OR(X22="Week",X22="Dag"),OR(COUNTA(AW22:BH22)&gt;0,COUNTA(BK22:CT22)&gt;0)),"Fout, vul alleen weekrooster in",IF(AND(X22="Periode",OR(COUNTA(Z22:AT22)&gt;0,COUNTA(BK22:CT22)&gt;0)),"Fout, vul alleen perioderooster in",IF(AND(X22="Jaar",OR(COUNTA(Z22:AT22)&gt;0,COUNTA(AW22:BH22)&gt;0)),"Fout, vul alleen jaarrooster in",IF(AND(OR(X22="Week",X22="periode",X22="jaar"),OR(COUNTA(Z22:CT22)=0,COUNTA(Z22:CT22)=U22)),"","Fout, vul "&amp;U22&amp;" frequentie(s) in")))))))</f>
        <v/>
      </c>
      <c r="DA22" s="122"/>
      <c r="DB22" s="122"/>
      <c r="DC22" s="122"/>
      <c r="DD22" s="122"/>
      <c r="DE22" s="122"/>
      <c r="DF22" s="122"/>
      <c r="DH22">
        <f t="shared" si="24"/>
        <v>0</v>
      </c>
      <c r="DV22">
        <f>+IF(OR('3. Resultaat planning'!$Z$38&lt;0,'3. Resultaat planning'!$AJ$38&lt;0,'3. Resultaat planning'!$AT$38&lt;0,'3. Resultaat planning'!$BD$38&lt;0),0,IF(COUNTA(Z22:CT22)=U22,1,0))</f>
        <v>0</v>
      </c>
    </row>
    <row r="23" spans="1:126" ht="10.95" customHeight="1" x14ac:dyDescent="0.3">
      <c r="A23" s="73"/>
      <c r="B23" s="70"/>
      <c r="C23" s="787" t="str">
        <f>+IF('2. Opsomming schoonmaaktaken'!D36="","",'2. Opsomming schoonmaaktaken'!D36)</f>
        <v/>
      </c>
      <c r="D23" s="787"/>
      <c r="E23" s="787"/>
      <c r="F23" s="787"/>
      <c r="G23" s="787"/>
      <c r="H23" s="787"/>
      <c r="I23" s="787"/>
      <c r="J23" s="787"/>
      <c r="K23" s="787"/>
      <c r="L23" s="787"/>
      <c r="M23" s="787"/>
      <c r="N23" s="787"/>
      <c r="O23" s="784" t="str">
        <f>+IF(C23="","",'2. Opsomming schoonmaaktaken'!AA36/60)</f>
        <v/>
      </c>
      <c r="P23" s="785"/>
      <c r="Q23" s="785"/>
      <c r="R23" s="785"/>
      <c r="S23" s="785"/>
      <c r="T23" s="786"/>
      <c r="U23" s="788" t="str">
        <f>+IF(X23="Week",'2. Opsomming schoonmaaktaken'!AF36,IF(X23="Periode",'2. Opsomming schoonmaaktaken'!AK36,IF(X23="Jaar",'2. Opsomming schoonmaaktaken'!AP36,"")))</f>
        <v/>
      </c>
      <c r="V23" s="789" t="str">
        <f t="shared" ref="V23" si="33">+IF(U23="","","x")</f>
        <v/>
      </c>
      <c r="W23" s="788" t="str">
        <f t="shared" ref="W23" si="34">+IF(X23="","","per")</f>
        <v/>
      </c>
      <c r="X23" s="790" t="str">
        <f>+IF(COUNTA('2. Opsomming schoonmaaktaken'!AF36)=1,"Week",IF(COUNTA('2. Opsomming schoonmaaktaken'!AK36)=1,"Periode",IF(COUNTA('2. Opsomming schoonmaaktaken'!AP36)=1,"Jaar","")))</f>
        <v/>
      </c>
      <c r="Y23" s="333" t="str">
        <f>+IF(COUNTA('2. Opsomming schoonmaaktaken'!AU36)=1,"U zelf",IF(COUNTA('2. Opsomming schoonmaaktaken'!AZ36)=1,"Partner",IF(COUNTA('2. Opsomming schoonmaaktaken'!BE36)=1,"Kind(eren)",IF(COUNTA('2. Opsomming schoonmaaktaken'!BJ36)=1,"Werkster",""))))</f>
        <v/>
      </c>
      <c r="Z23" s="584"/>
      <c r="AA23" s="579"/>
      <c r="AB23" s="579"/>
      <c r="AC23" s="579"/>
      <c r="AD23" s="579"/>
      <c r="AE23" s="579"/>
      <c r="AF23" s="579"/>
      <c r="AG23" s="579"/>
      <c r="AH23" s="579"/>
      <c r="AI23" s="579"/>
      <c r="AJ23" s="579"/>
      <c r="AK23" s="579"/>
      <c r="AL23" s="579"/>
      <c r="AM23" s="579"/>
      <c r="AN23" s="579"/>
      <c r="AO23" s="579"/>
      <c r="AP23" s="579"/>
      <c r="AQ23" s="579"/>
      <c r="AR23" s="579"/>
      <c r="AS23" s="579"/>
      <c r="AT23" s="583"/>
      <c r="AU23" s="79"/>
      <c r="AV23" s="79"/>
      <c r="AW23" s="584"/>
      <c r="AX23" s="579"/>
      <c r="AY23" s="579"/>
      <c r="AZ23" s="579"/>
      <c r="BA23" s="579"/>
      <c r="BB23" s="579"/>
      <c r="BC23" s="579"/>
      <c r="BD23" s="579"/>
      <c r="BE23" s="579"/>
      <c r="BF23" s="579"/>
      <c r="BG23" s="579"/>
      <c r="BH23" s="583"/>
      <c r="BI23" s="70"/>
      <c r="BJ23" s="79"/>
      <c r="BK23" s="584"/>
      <c r="BL23" s="579"/>
      <c r="BM23" s="579"/>
      <c r="BN23" s="579"/>
      <c r="BO23" s="579"/>
      <c r="BP23" s="579"/>
      <c r="BQ23" s="579"/>
      <c r="BR23" s="579"/>
      <c r="BS23" s="579"/>
      <c r="BT23" s="579"/>
      <c r="BU23" s="579"/>
      <c r="BV23" s="579"/>
      <c r="BW23" s="579"/>
      <c r="BX23" s="579"/>
      <c r="BY23" s="579"/>
      <c r="BZ23" s="579"/>
      <c r="CA23" s="579"/>
      <c r="CB23" s="579"/>
      <c r="CC23" s="579"/>
      <c r="CD23" s="579"/>
      <c r="CE23" s="579"/>
      <c r="CF23" s="579"/>
      <c r="CG23" s="579"/>
      <c r="CH23" s="579"/>
      <c r="CI23" s="579"/>
      <c r="CJ23" s="579"/>
      <c r="CK23" s="579"/>
      <c r="CL23" s="579"/>
      <c r="CM23" s="579"/>
      <c r="CN23" s="579"/>
      <c r="CO23" s="579"/>
      <c r="CP23" s="579"/>
      <c r="CQ23" s="579"/>
      <c r="CR23" s="579"/>
      <c r="CS23" s="579"/>
      <c r="CT23" s="583"/>
      <c r="CU23" s="6"/>
      <c r="CV23" s="35"/>
      <c r="CW23" s="68"/>
      <c r="CX23" s="122" t="str">
        <f t="shared" si="21"/>
        <v/>
      </c>
      <c r="CZ23" s="122" t="str">
        <f>+IF(COUNTA(Z23:CT23)=0,"",IF(OR('3. Resultaat planning'!$Z$38&lt;0,'3. Resultaat planning'!$AJ$38&lt;0,'3. Resultaat planning'!$AT$38&lt;0,'3. Resultaat planning'!$BD$38&lt;0),"Fout, corrigeer eerst plannings resultaat",IF(C23="","",IF(AND(OR(X23="Week",X23="Dag"),OR(COUNTA(AW23:BH23)&gt;0,COUNTA(BK23:CT23)&gt;0)),"Fout, vul alleen weekrooster in",IF(AND(X23="Periode",OR(COUNTA(Z23:AT23)&gt;0,COUNTA(BK23:CT23)&gt;0)),"Fout, vul alleen perioderooster in",IF(AND(X23="Jaar",OR(COUNTA(Z23:AT23)&gt;0,COUNTA(AW23:BH23)&gt;0)),"Fout, vul alleen jaarrooster in",IF(AND(OR(X23="Week",X23="periode",X23="jaar"),OR(COUNTA(Z23:CT23)=0,COUNTA(Z23:CT23)=U23)),"","Fout, vul "&amp;U23&amp;" frequentie(s) in")))))))</f>
        <v/>
      </c>
      <c r="DA23" s="122"/>
      <c r="DB23" s="122"/>
      <c r="DC23" s="122"/>
      <c r="DD23" s="122"/>
      <c r="DE23" s="122"/>
      <c r="DF23" s="122"/>
      <c r="DH23">
        <f t="shared" si="24"/>
        <v>0</v>
      </c>
      <c r="DV23">
        <f>+IF(OR('3. Resultaat planning'!$Z$38&lt;0,'3. Resultaat planning'!$AJ$38&lt;0,'3. Resultaat planning'!$AT$38&lt;0,'3. Resultaat planning'!$BD$38&lt;0),0,IF(COUNTA(Z23:CT23)=U23,1,0))</f>
        <v>0</v>
      </c>
    </row>
    <row r="24" spans="1:126" ht="10.95" customHeight="1" x14ac:dyDescent="0.3">
      <c r="A24" s="73"/>
      <c r="B24" s="70"/>
      <c r="C24" s="787" t="str">
        <f>+IF('2. Opsomming schoonmaaktaken'!D39="","",'2. Opsomming schoonmaaktaken'!D39)</f>
        <v/>
      </c>
      <c r="D24" s="787"/>
      <c r="E24" s="787"/>
      <c r="F24" s="787"/>
      <c r="G24" s="787"/>
      <c r="H24" s="787"/>
      <c r="I24" s="787"/>
      <c r="J24" s="787"/>
      <c r="K24" s="787"/>
      <c r="L24" s="787"/>
      <c r="M24" s="787"/>
      <c r="N24" s="787"/>
      <c r="O24" s="784" t="str">
        <f>+IF(C24="","",'2. Opsomming schoonmaaktaken'!AA39/60)</f>
        <v/>
      </c>
      <c r="P24" s="785"/>
      <c r="Q24" s="785"/>
      <c r="R24" s="785"/>
      <c r="S24" s="785"/>
      <c r="T24" s="786"/>
      <c r="U24" s="788" t="str">
        <f>+IF(X24="Week",'2. Opsomming schoonmaaktaken'!AF39,IF(X24="Periode",'2. Opsomming schoonmaaktaken'!AK39,IF(X24="Jaar",'2. Opsomming schoonmaaktaken'!AP39,"")))</f>
        <v/>
      </c>
      <c r="V24" s="789" t="str">
        <f t="shared" ref="V24" si="35">+IF(U24="","","x")</f>
        <v/>
      </c>
      <c r="W24" s="788" t="str">
        <f t="shared" ref="W24" si="36">+IF(X24="","","per")</f>
        <v/>
      </c>
      <c r="X24" s="790" t="str">
        <f>+IF(COUNTA('2. Opsomming schoonmaaktaken'!AF39)=1,"Week",IF(COUNTA('2. Opsomming schoonmaaktaken'!AK39)=1,"Periode",IF(COUNTA('2. Opsomming schoonmaaktaken'!AP39)=1,"Jaar","")))</f>
        <v/>
      </c>
      <c r="Y24" s="333" t="str">
        <f>+IF(COUNTA('2. Opsomming schoonmaaktaken'!AU39)=1,"U zelf",IF(COUNTA('2. Opsomming schoonmaaktaken'!AZ39)=1,"Partner",IF(COUNTA('2. Opsomming schoonmaaktaken'!BE39)=1,"Kind(eren)",IF(COUNTA('2. Opsomming schoonmaaktaken'!BJ39)=1,"Werkster",""))))</f>
        <v/>
      </c>
      <c r="Z24" s="584"/>
      <c r="AA24" s="579"/>
      <c r="AB24" s="579"/>
      <c r="AC24" s="579"/>
      <c r="AD24" s="579"/>
      <c r="AE24" s="579"/>
      <c r="AF24" s="579"/>
      <c r="AG24" s="579"/>
      <c r="AH24" s="579"/>
      <c r="AI24" s="579"/>
      <c r="AJ24" s="579"/>
      <c r="AK24" s="579"/>
      <c r="AL24" s="579"/>
      <c r="AM24" s="579"/>
      <c r="AN24" s="579"/>
      <c r="AO24" s="579"/>
      <c r="AP24" s="579"/>
      <c r="AQ24" s="579"/>
      <c r="AR24" s="579"/>
      <c r="AS24" s="579"/>
      <c r="AT24" s="583"/>
      <c r="AU24" s="79"/>
      <c r="AV24" s="79"/>
      <c r="AW24" s="584"/>
      <c r="AX24" s="579"/>
      <c r="AY24" s="579"/>
      <c r="AZ24" s="579"/>
      <c r="BA24" s="579"/>
      <c r="BB24" s="579"/>
      <c r="BC24" s="579"/>
      <c r="BD24" s="579"/>
      <c r="BE24" s="579"/>
      <c r="BF24" s="579"/>
      <c r="BG24" s="579"/>
      <c r="BH24" s="583"/>
      <c r="BI24" s="70"/>
      <c r="BJ24" s="79"/>
      <c r="BK24" s="584"/>
      <c r="BL24" s="579"/>
      <c r="BM24" s="579"/>
      <c r="BN24" s="579"/>
      <c r="BO24" s="579"/>
      <c r="BP24" s="579"/>
      <c r="BQ24" s="579"/>
      <c r="BR24" s="579"/>
      <c r="BS24" s="579"/>
      <c r="BT24" s="579"/>
      <c r="BU24" s="579"/>
      <c r="BV24" s="579"/>
      <c r="BW24" s="579"/>
      <c r="BX24" s="579"/>
      <c r="BY24" s="579"/>
      <c r="BZ24" s="579"/>
      <c r="CA24" s="579"/>
      <c r="CB24" s="579"/>
      <c r="CC24" s="579"/>
      <c r="CD24" s="579"/>
      <c r="CE24" s="579"/>
      <c r="CF24" s="579"/>
      <c r="CG24" s="579"/>
      <c r="CH24" s="579"/>
      <c r="CI24" s="579"/>
      <c r="CJ24" s="579"/>
      <c r="CK24" s="579"/>
      <c r="CL24" s="579"/>
      <c r="CM24" s="579"/>
      <c r="CN24" s="579"/>
      <c r="CO24" s="579"/>
      <c r="CP24" s="579"/>
      <c r="CQ24" s="579"/>
      <c r="CR24" s="579"/>
      <c r="CS24" s="579"/>
      <c r="CT24" s="583"/>
      <c r="CU24" s="5"/>
      <c r="CV24" s="17"/>
      <c r="CW24" s="69"/>
      <c r="CX24" s="122" t="str">
        <f t="shared" si="21"/>
        <v/>
      </c>
      <c r="CZ24" s="122" t="str">
        <f>+IF(COUNTA(Z24:CT24)=0,"",IF(OR('3. Resultaat planning'!$Z$38&lt;0,'3. Resultaat planning'!$AJ$38&lt;0,'3. Resultaat planning'!$AT$38&lt;0,'3. Resultaat planning'!$BD$38&lt;0),"Fout, corrigeer eerst plannings resultaat",IF(C24="","",IF(AND(OR(X24="Week",X24="Dag"),OR(COUNTA(AW24:BH24)&gt;0,COUNTA(BK24:CT24)&gt;0)),"Fout, vul alleen weekrooster in",IF(AND(X24="Periode",OR(COUNTA(Z24:AT24)&gt;0,COUNTA(BK24:CT24)&gt;0)),"Fout, vul alleen perioderooster in",IF(AND(X24="Jaar",OR(COUNTA(Z24:AT24)&gt;0,COUNTA(AW24:BH24)&gt;0)),"Fout, vul alleen jaarrooster in",IF(AND(OR(X24="Week",X24="periode",X24="jaar"),OR(COUNTA(Z24:CT24)=0,COUNTA(Z24:CT24)=U24)),"","Fout, vul "&amp;U24&amp;" frequentie(s) in")))))))</f>
        <v/>
      </c>
      <c r="DA24" s="122"/>
      <c r="DB24" s="122"/>
      <c r="DC24" s="122"/>
      <c r="DD24" s="122"/>
      <c r="DE24" s="122"/>
      <c r="DF24" s="122"/>
      <c r="DH24">
        <f t="shared" si="24"/>
        <v>0</v>
      </c>
      <c r="DV24">
        <f>+IF(OR('3. Resultaat planning'!$Z$38&lt;0,'3. Resultaat planning'!$AJ$38&lt;0,'3. Resultaat planning'!$AT$38&lt;0,'3. Resultaat planning'!$BD$38&lt;0),0,IF(COUNTA(Z24:CT24)=U24,1,0))</f>
        <v>0</v>
      </c>
    </row>
    <row r="25" spans="1:126" ht="10.95" customHeight="1" x14ac:dyDescent="0.3">
      <c r="A25" s="73"/>
      <c r="B25" s="70"/>
      <c r="C25" s="787" t="str">
        <f>+IF('2. Opsomming schoonmaaktaken'!D42="","",'2. Opsomming schoonmaaktaken'!D42)</f>
        <v/>
      </c>
      <c r="D25" s="787"/>
      <c r="E25" s="787"/>
      <c r="F25" s="787"/>
      <c r="G25" s="787"/>
      <c r="H25" s="787"/>
      <c r="I25" s="787"/>
      <c r="J25" s="787"/>
      <c r="K25" s="787"/>
      <c r="L25" s="787"/>
      <c r="M25" s="787"/>
      <c r="N25" s="787"/>
      <c r="O25" s="784" t="str">
        <f>+IF(C25="","",'2. Opsomming schoonmaaktaken'!AA42/60)</f>
        <v/>
      </c>
      <c r="P25" s="785"/>
      <c r="Q25" s="785"/>
      <c r="R25" s="785"/>
      <c r="S25" s="785"/>
      <c r="T25" s="786"/>
      <c r="U25" s="788" t="str">
        <f>+IF(X25="Week",'2. Opsomming schoonmaaktaken'!AF42,IF(X25="Periode",'2. Opsomming schoonmaaktaken'!AK42,IF(X25="Jaar",'2. Opsomming schoonmaaktaken'!AP42,"")))</f>
        <v/>
      </c>
      <c r="V25" s="789" t="str">
        <f t="shared" ref="V25" si="37">+IF(U25="","","x")</f>
        <v/>
      </c>
      <c r="W25" s="788" t="str">
        <f t="shared" ref="W25" si="38">+IF(X25="","","per")</f>
        <v/>
      </c>
      <c r="X25" s="790" t="str">
        <f>+IF(COUNTA('2. Opsomming schoonmaaktaken'!AF42)=1,"Week",IF(COUNTA('2. Opsomming schoonmaaktaken'!AK42)=1,"Periode",IF(COUNTA('2. Opsomming schoonmaaktaken'!AP42)=1,"Jaar","")))</f>
        <v/>
      </c>
      <c r="Y25" s="333" t="str">
        <f>+IF(COUNTA('2. Opsomming schoonmaaktaken'!AU42)=1,"U zelf",IF(COUNTA('2. Opsomming schoonmaaktaken'!AZ42)=1,"Partner",IF(COUNTA('2. Opsomming schoonmaaktaken'!BE42)=1,"Kind(eren)",IF(COUNTA('2. Opsomming schoonmaaktaken'!BJ42)=1,"Werkster",""))))</f>
        <v/>
      </c>
      <c r="Z25" s="584"/>
      <c r="AA25" s="579"/>
      <c r="AB25" s="579"/>
      <c r="AC25" s="579"/>
      <c r="AD25" s="579"/>
      <c r="AE25" s="579"/>
      <c r="AF25" s="579"/>
      <c r="AG25" s="579"/>
      <c r="AH25" s="579"/>
      <c r="AI25" s="579"/>
      <c r="AJ25" s="579"/>
      <c r="AK25" s="579"/>
      <c r="AL25" s="579"/>
      <c r="AM25" s="579"/>
      <c r="AN25" s="579"/>
      <c r="AO25" s="579"/>
      <c r="AP25" s="579"/>
      <c r="AQ25" s="579"/>
      <c r="AR25" s="579"/>
      <c r="AS25" s="579"/>
      <c r="AT25" s="583"/>
      <c r="AU25" s="79"/>
      <c r="AV25" s="79"/>
      <c r="AW25" s="584"/>
      <c r="AX25" s="579"/>
      <c r="AY25" s="579"/>
      <c r="AZ25" s="579"/>
      <c r="BA25" s="579"/>
      <c r="BB25" s="579"/>
      <c r="BC25" s="579"/>
      <c r="BD25" s="579"/>
      <c r="BE25" s="579"/>
      <c r="BF25" s="579"/>
      <c r="BG25" s="579"/>
      <c r="BH25" s="583"/>
      <c r="BI25" s="70"/>
      <c r="BJ25" s="79"/>
      <c r="BK25" s="584"/>
      <c r="BL25" s="579"/>
      <c r="BM25" s="579"/>
      <c r="BN25" s="579"/>
      <c r="BO25" s="579"/>
      <c r="BP25" s="579"/>
      <c r="BQ25" s="579"/>
      <c r="BR25" s="579"/>
      <c r="BS25" s="579"/>
      <c r="BT25" s="579"/>
      <c r="BU25" s="579"/>
      <c r="BV25" s="579"/>
      <c r="BW25" s="579"/>
      <c r="BX25" s="579"/>
      <c r="BY25" s="579"/>
      <c r="BZ25" s="579"/>
      <c r="CA25" s="579"/>
      <c r="CB25" s="579"/>
      <c r="CC25" s="579"/>
      <c r="CD25" s="579"/>
      <c r="CE25" s="579"/>
      <c r="CF25" s="579"/>
      <c r="CG25" s="579"/>
      <c r="CH25" s="579"/>
      <c r="CI25" s="579"/>
      <c r="CJ25" s="579"/>
      <c r="CK25" s="579"/>
      <c r="CL25" s="579"/>
      <c r="CM25" s="579"/>
      <c r="CN25" s="579"/>
      <c r="CO25" s="579"/>
      <c r="CP25" s="579"/>
      <c r="CQ25" s="579"/>
      <c r="CR25" s="579"/>
      <c r="CS25" s="579"/>
      <c r="CT25" s="583"/>
      <c r="CU25" s="5"/>
      <c r="CV25" s="17"/>
      <c r="CW25" s="69"/>
      <c r="CX25" s="122" t="str">
        <f t="shared" si="21"/>
        <v/>
      </c>
      <c r="CZ25" s="122" t="str">
        <f>+IF(COUNTA(Z25:CT25)=0,"",IF(OR('3. Resultaat planning'!$Z$38&lt;0,'3. Resultaat planning'!$AJ$38&lt;0,'3. Resultaat planning'!$AT$38&lt;0,'3. Resultaat planning'!$BD$38&lt;0),"Fout, corrigeer eerst plannings resultaat",IF(C25="","",IF(AND(OR(X25="Week",X25="Dag"),OR(COUNTA(AW25:BH25)&gt;0,COUNTA(BK25:CT25)&gt;0)),"Fout, vul alleen weekrooster in",IF(AND(X25="Periode",OR(COUNTA(Z25:AT25)&gt;0,COUNTA(BK25:CT25)&gt;0)),"Fout, vul alleen perioderooster in",IF(AND(X25="Jaar",OR(COUNTA(Z25:AT25)&gt;0,COUNTA(AW25:BH25)&gt;0)),"Fout, vul alleen jaarrooster in",IF(AND(OR(X25="Week",X25="periode",X25="jaar"),OR(COUNTA(Z25:CT25)=0,COUNTA(Z25:CT25)=U25)),"","Fout, vul "&amp;U25&amp;" frequentie(s) in")))))))</f>
        <v/>
      </c>
      <c r="DA25" s="122"/>
      <c r="DB25" s="122"/>
      <c r="DC25" s="122"/>
      <c r="DD25" s="122"/>
      <c r="DE25" s="122"/>
      <c r="DF25" s="122"/>
      <c r="DH25">
        <f t="shared" si="24"/>
        <v>0</v>
      </c>
      <c r="DV25">
        <f>+IF(OR('3. Resultaat planning'!$Z$38&lt;0,'3. Resultaat planning'!$AJ$38&lt;0,'3. Resultaat planning'!$AT$38&lt;0,'3. Resultaat planning'!$BD$38&lt;0),0,IF(COUNTA(Z25:CT25)=U25,1,0))</f>
        <v>0</v>
      </c>
    </row>
    <row r="26" spans="1:126" ht="10.95" customHeight="1" x14ac:dyDescent="0.3">
      <c r="A26" s="73"/>
      <c r="B26" s="70"/>
      <c r="C26" s="787" t="str">
        <f>+IF('2. Opsomming schoonmaaktaken'!D45="","",'2. Opsomming schoonmaaktaken'!D45)</f>
        <v/>
      </c>
      <c r="D26" s="787"/>
      <c r="E26" s="787"/>
      <c r="F26" s="787"/>
      <c r="G26" s="787"/>
      <c r="H26" s="787"/>
      <c r="I26" s="787"/>
      <c r="J26" s="787"/>
      <c r="K26" s="787"/>
      <c r="L26" s="787"/>
      <c r="M26" s="787"/>
      <c r="N26" s="787"/>
      <c r="O26" s="784" t="str">
        <f>+IF(C26="","",'2. Opsomming schoonmaaktaken'!AA45/60)</f>
        <v/>
      </c>
      <c r="P26" s="785"/>
      <c r="Q26" s="785"/>
      <c r="R26" s="785"/>
      <c r="S26" s="785"/>
      <c r="T26" s="786"/>
      <c r="U26" s="788" t="str">
        <f>+IF(X26="Week",'2. Opsomming schoonmaaktaken'!AF45,IF(X26="Periode",'2. Opsomming schoonmaaktaken'!AK45,IF(X26="Jaar",'2. Opsomming schoonmaaktaken'!AP45,"")))</f>
        <v/>
      </c>
      <c r="V26" s="789" t="str">
        <f t="shared" ref="V26" si="39">+IF(U26="","","x")</f>
        <v/>
      </c>
      <c r="W26" s="788" t="str">
        <f t="shared" ref="W26" si="40">+IF(X26="","","per")</f>
        <v/>
      </c>
      <c r="X26" s="790" t="str">
        <f>+IF(COUNTA('2. Opsomming schoonmaaktaken'!AF45)=1,"Week",IF(COUNTA('2. Opsomming schoonmaaktaken'!AK45)=1,"Periode",IF(COUNTA('2. Opsomming schoonmaaktaken'!AP45)=1,"Jaar","")))</f>
        <v/>
      </c>
      <c r="Y26" s="333" t="str">
        <f>+IF(COUNTA('2. Opsomming schoonmaaktaken'!AU45)=1,"U zelf",IF(COUNTA('2. Opsomming schoonmaaktaken'!AZ45)=1,"Partner",IF(COUNTA('2. Opsomming schoonmaaktaken'!BE45)=1,"Kind(eren)",IF(COUNTA('2. Opsomming schoonmaaktaken'!BJ45)=1,"Werkster",""))))</f>
        <v/>
      </c>
      <c r="Z26" s="584"/>
      <c r="AA26" s="579"/>
      <c r="AB26" s="579"/>
      <c r="AC26" s="579"/>
      <c r="AD26" s="579"/>
      <c r="AE26" s="579"/>
      <c r="AF26" s="579"/>
      <c r="AG26" s="579"/>
      <c r="AH26" s="579"/>
      <c r="AI26" s="579"/>
      <c r="AJ26" s="579"/>
      <c r="AK26" s="579"/>
      <c r="AL26" s="579"/>
      <c r="AM26" s="579"/>
      <c r="AN26" s="579"/>
      <c r="AO26" s="579"/>
      <c r="AP26" s="579"/>
      <c r="AQ26" s="579"/>
      <c r="AR26" s="579"/>
      <c r="AS26" s="579"/>
      <c r="AT26" s="583"/>
      <c r="AU26" s="79"/>
      <c r="AV26" s="79"/>
      <c r="AW26" s="584"/>
      <c r="AX26" s="579"/>
      <c r="AY26" s="579"/>
      <c r="AZ26" s="579"/>
      <c r="BA26" s="579"/>
      <c r="BB26" s="579"/>
      <c r="BC26" s="579"/>
      <c r="BD26" s="579"/>
      <c r="BE26" s="579"/>
      <c r="BF26" s="579"/>
      <c r="BG26" s="579"/>
      <c r="BH26" s="583"/>
      <c r="BI26" s="70"/>
      <c r="BJ26" s="79"/>
      <c r="BK26" s="584"/>
      <c r="BL26" s="579"/>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583"/>
      <c r="CU26" s="5"/>
      <c r="CV26" s="17"/>
      <c r="CW26" s="69"/>
      <c r="CX26" s="122" t="str">
        <f t="shared" si="21"/>
        <v/>
      </c>
      <c r="CZ26" s="122" t="str">
        <f>+IF(COUNTA(Z26:CT26)=0,"",IF(OR('3. Resultaat planning'!$Z$38&lt;0,'3. Resultaat planning'!$AJ$38&lt;0,'3. Resultaat planning'!$AT$38&lt;0,'3. Resultaat planning'!$BD$38&lt;0),"Fout, corrigeer eerst plannings resultaat",IF(C26="","",IF(AND(OR(X26="Week",X26="Dag"),OR(COUNTA(AW26:BH26)&gt;0,COUNTA(BK26:CT26)&gt;0)),"Fout, vul alleen weekrooster in",IF(AND(X26="Periode",OR(COUNTA(Z26:AT26)&gt;0,COUNTA(BK26:CT26)&gt;0)),"Fout, vul alleen perioderooster in",IF(AND(X26="Jaar",OR(COUNTA(Z26:AT26)&gt;0,COUNTA(AW26:BH26)&gt;0)),"Fout, vul alleen jaarrooster in",IF(AND(OR(X26="Week",X26="periode",X26="jaar"),OR(COUNTA(Z26:CT26)=0,COUNTA(Z26:CT26)=U26)),"","Fout, vul "&amp;U26&amp;" frequentie(s) in")))))))</f>
        <v/>
      </c>
      <c r="DA26" s="122"/>
      <c r="DB26" s="122"/>
      <c r="DC26" s="122"/>
      <c r="DD26" s="122"/>
      <c r="DE26" s="122"/>
      <c r="DF26" s="122"/>
      <c r="DH26">
        <f t="shared" si="24"/>
        <v>0</v>
      </c>
      <c r="DV26">
        <f>+IF(OR('3. Resultaat planning'!$Z$38&lt;0,'3. Resultaat planning'!$AJ$38&lt;0,'3. Resultaat planning'!$AT$38&lt;0,'3. Resultaat planning'!$BD$38&lt;0),0,IF(COUNTA(Z26:CT26)=U26,1,0))</f>
        <v>0</v>
      </c>
    </row>
    <row r="27" spans="1:126" ht="10.95" customHeight="1" x14ac:dyDescent="0.3">
      <c r="A27" s="73"/>
      <c r="B27" s="70"/>
      <c r="C27" s="787" t="str">
        <f>+IF('2. Opsomming schoonmaaktaken'!D48="","",'2. Opsomming schoonmaaktaken'!D48)</f>
        <v/>
      </c>
      <c r="D27" s="787"/>
      <c r="E27" s="787"/>
      <c r="F27" s="787"/>
      <c r="G27" s="787"/>
      <c r="H27" s="787"/>
      <c r="I27" s="787"/>
      <c r="J27" s="787"/>
      <c r="K27" s="787"/>
      <c r="L27" s="787"/>
      <c r="M27" s="787"/>
      <c r="N27" s="787"/>
      <c r="O27" s="784" t="str">
        <f>+IF(C27="","",'2. Opsomming schoonmaaktaken'!AA48/60)</f>
        <v/>
      </c>
      <c r="P27" s="785"/>
      <c r="Q27" s="785"/>
      <c r="R27" s="785"/>
      <c r="S27" s="785"/>
      <c r="T27" s="786"/>
      <c r="U27" s="788" t="str">
        <f>+IF(X27="Week",'2. Opsomming schoonmaaktaken'!AF48,IF(X27="Periode",'2. Opsomming schoonmaaktaken'!AK48,IF(X27="Jaar",'2. Opsomming schoonmaaktaken'!AP48,"")))</f>
        <v/>
      </c>
      <c r="V27" s="789" t="str">
        <f t="shared" ref="V27" si="41">+IF(U27="","","x")</f>
        <v/>
      </c>
      <c r="W27" s="788" t="str">
        <f t="shared" ref="W27" si="42">+IF(X27="","","per")</f>
        <v/>
      </c>
      <c r="X27" s="790" t="str">
        <f>+IF(COUNTA('2. Opsomming schoonmaaktaken'!AF48)=1,"Week",IF(COUNTA('2. Opsomming schoonmaaktaken'!AK48)=1,"Periode",IF(COUNTA('2. Opsomming schoonmaaktaken'!AP48)=1,"Jaar","")))</f>
        <v/>
      </c>
      <c r="Y27" s="333" t="str">
        <f>+IF(COUNTA('2. Opsomming schoonmaaktaken'!AU48)=1,"U zelf",IF(COUNTA('2. Opsomming schoonmaaktaken'!AZ48)=1,"Partner",IF(COUNTA('2. Opsomming schoonmaaktaken'!BE48)=1,"Kind(eren)",IF(COUNTA('2. Opsomming schoonmaaktaken'!BJ48)=1,"Werkster",""))))</f>
        <v/>
      </c>
      <c r="Z27" s="584"/>
      <c r="AA27" s="579"/>
      <c r="AB27" s="579"/>
      <c r="AC27" s="579"/>
      <c r="AD27" s="579"/>
      <c r="AE27" s="579"/>
      <c r="AF27" s="579"/>
      <c r="AG27" s="579"/>
      <c r="AH27" s="579"/>
      <c r="AI27" s="579"/>
      <c r="AJ27" s="579"/>
      <c r="AK27" s="579"/>
      <c r="AL27" s="579"/>
      <c r="AM27" s="579"/>
      <c r="AN27" s="579"/>
      <c r="AO27" s="579"/>
      <c r="AP27" s="579"/>
      <c r="AQ27" s="579"/>
      <c r="AR27" s="579"/>
      <c r="AS27" s="579"/>
      <c r="AT27" s="583"/>
      <c r="AU27" s="79"/>
      <c r="AV27" s="79"/>
      <c r="AW27" s="584"/>
      <c r="AX27" s="579"/>
      <c r="AY27" s="579"/>
      <c r="AZ27" s="579"/>
      <c r="BA27" s="579"/>
      <c r="BB27" s="579"/>
      <c r="BC27" s="579"/>
      <c r="BD27" s="579"/>
      <c r="BE27" s="579"/>
      <c r="BF27" s="579"/>
      <c r="BG27" s="579"/>
      <c r="BH27" s="583"/>
      <c r="BI27" s="70"/>
      <c r="BJ27" s="79"/>
      <c r="BK27" s="584"/>
      <c r="BL27" s="579"/>
      <c r="BM27" s="579"/>
      <c r="BN27" s="579"/>
      <c r="BO27" s="579"/>
      <c r="BP27" s="579"/>
      <c r="BQ27" s="579"/>
      <c r="BR27" s="579"/>
      <c r="BS27" s="579"/>
      <c r="BT27" s="579"/>
      <c r="BU27" s="579"/>
      <c r="BV27" s="579"/>
      <c r="BW27" s="579"/>
      <c r="BX27" s="579"/>
      <c r="BY27" s="579"/>
      <c r="BZ27" s="579"/>
      <c r="CA27" s="579"/>
      <c r="CB27" s="579"/>
      <c r="CC27" s="579"/>
      <c r="CD27" s="579"/>
      <c r="CE27" s="579"/>
      <c r="CF27" s="579"/>
      <c r="CG27" s="579"/>
      <c r="CH27" s="579"/>
      <c r="CI27" s="579"/>
      <c r="CJ27" s="579"/>
      <c r="CK27" s="579"/>
      <c r="CL27" s="579"/>
      <c r="CM27" s="579"/>
      <c r="CN27" s="579"/>
      <c r="CO27" s="579"/>
      <c r="CP27" s="579"/>
      <c r="CQ27" s="579"/>
      <c r="CR27" s="579"/>
      <c r="CS27" s="579"/>
      <c r="CT27" s="583"/>
      <c r="CU27" s="5"/>
      <c r="CV27" s="17"/>
      <c r="CW27" s="69"/>
      <c r="CX27" s="122" t="str">
        <f t="shared" si="21"/>
        <v/>
      </c>
      <c r="CZ27" s="122" t="str">
        <f>+IF(COUNTA(Z27:CT27)=0,"",IF(OR('3. Resultaat planning'!$Z$38&lt;0,'3. Resultaat planning'!$AJ$38&lt;0,'3. Resultaat planning'!$AT$38&lt;0,'3. Resultaat planning'!$BD$38&lt;0),"Fout, corrigeer eerst plannings resultaat",IF(C27="","",IF(AND(OR(X27="Week",X27="Dag"),OR(COUNTA(AW27:BH27)&gt;0,COUNTA(BK27:CT27)&gt;0)),"Fout, vul alleen weekrooster in",IF(AND(X27="Periode",OR(COUNTA(Z27:AT27)&gt;0,COUNTA(BK27:CT27)&gt;0)),"Fout, vul alleen perioderooster in",IF(AND(X27="Jaar",OR(COUNTA(Z27:AT27)&gt;0,COUNTA(AW27:BH27)&gt;0)),"Fout, vul alleen jaarrooster in",IF(AND(OR(X27="Week",X27="periode",X27="jaar"),OR(COUNTA(Z27:CT27)=0,COUNTA(Z27:CT27)=U27)),"","Fout, vul "&amp;U27&amp;" frequentie(s) in")))))))</f>
        <v/>
      </c>
      <c r="DA27" s="122"/>
      <c r="DB27" s="122"/>
      <c r="DC27" s="122"/>
      <c r="DD27" s="122"/>
      <c r="DE27" s="122"/>
      <c r="DF27" s="122"/>
      <c r="DH27">
        <f t="shared" si="24"/>
        <v>0</v>
      </c>
      <c r="DV27">
        <f>+IF(OR('3. Resultaat planning'!$Z$38&lt;0,'3. Resultaat planning'!$AJ$38&lt;0,'3. Resultaat planning'!$AT$38&lt;0,'3. Resultaat planning'!$BD$38&lt;0),0,IF(COUNTA(Z27:CT27)=U27,1,0))</f>
        <v>0</v>
      </c>
    </row>
    <row r="28" spans="1:126" ht="10.95" customHeight="1" x14ac:dyDescent="0.3">
      <c r="A28" s="73"/>
      <c r="B28" s="70"/>
      <c r="C28" s="787" t="str">
        <f>+IF('2. Opsomming schoonmaaktaken'!D51="","",'2. Opsomming schoonmaaktaken'!D51)</f>
        <v/>
      </c>
      <c r="D28" s="787"/>
      <c r="E28" s="787"/>
      <c r="F28" s="787"/>
      <c r="G28" s="787"/>
      <c r="H28" s="787"/>
      <c r="I28" s="787"/>
      <c r="J28" s="787"/>
      <c r="K28" s="787"/>
      <c r="L28" s="787"/>
      <c r="M28" s="787"/>
      <c r="N28" s="787"/>
      <c r="O28" s="784" t="str">
        <f>+IF(C28="","",'2. Opsomming schoonmaaktaken'!AA51/60)</f>
        <v/>
      </c>
      <c r="P28" s="785"/>
      <c r="Q28" s="785"/>
      <c r="R28" s="785"/>
      <c r="S28" s="785"/>
      <c r="T28" s="786"/>
      <c r="U28" s="788" t="str">
        <f>+IF(X28="Week",'2. Opsomming schoonmaaktaken'!AF51,IF(X28="Periode",'2. Opsomming schoonmaaktaken'!AK51,IF(X28="Jaar",'2. Opsomming schoonmaaktaken'!AP51,"")))</f>
        <v/>
      </c>
      <c r="V28" s="789" t="str">
        <f t="shared" ref="V28" si="43">+IF(U28="","","x")</f>
        <v/>
      </c>
      <c r="W28" s="788" t="str">
        <f t="shared" ref="W28" si="44">+IF(X28="","","per")</f>
        <v/>
      </c>
      <c r="X28" s="790" t="str">
        <f>+IF(COUNTA('2. Opsomming schoonmaaktaken'!AF51)=1,"Week",IF(COUNTA('2. Opsomming schoonmaaktaken'!AK51)=1,"Periode",IF(COUNTA('2. Opsomming schoonmaaktaken'!AP51)=1,"Jaar","")))</f>
        <v/>
      </c>
      <c r="Y28" s="333" t="str">
        <f>+IF(COUNTA('2. Opsomming schoonmaaktaken'!AU51)=1,"U zelf",IF(COUNTA('2. Opsomming schoonmaaktaken'!AZ51)=1,"Partner",IF(COUNTA('2. Opsomming schoonmaaktaken'!BE51)=1,"Kind(eren)",IF(COUNTA('2. Opsomming schoonmaaktaken'!BJ51)=1,"Werkster",""))))</f>
        <v/>
      </c>
      <c r="Z28" s="584"/>
      <c r="AA28" s="579"/>
      <c r="AB28" s="579"/>
      <c r="AC28" s="579"/>
      <c r="AD28" s="579"/>
      <c r="AE28" s="579"/>
      <c r="AF28" s="579"/>
      <c r="AG28" s="579"/>
      <c r="AH28" s="579"/>
      <c r="AI28" s="579"/>
      <c r="AJ28" s="579"/>
      <c r="AK28" s="579"/>
      <c r="AL28" s="579"/>
      <c r="AM28" s="579"/>
      <c r="AN28" s="579"/>
      <c r="AO28" s="579"/>
      <c r="AP28" s="579"/>
      <c r="AQ28" s="579"/>
      <c r="AR28" s="579"/>
      <c r="AS28" s="579"/>
      <c r="AT28" s="583"/>
      <c r="AU28" s="79"/>
      <c r="AV28" s="79"/>
      <c r="AW28" s="584"/>
      <c r="AX28" s="579"/>
      <c r="AY28" s="579"/>
      <c r="AZ28" s="579"/>
      <c r="BA28" s="579"/>
      <c r="BB28" s="579"/>
      <c r="BC28" s="579"/>
      <c r="BD28" s="579"/>
      <c r="BE28" s="579"/>
      <c r="BF28" s="579"/>
      <c r="BG28" s="579"/>
      <c r="BH28" s="583"/>
      <c r="BI28" s="70"/>
      <c r="BJ28" s="79"/>
      <c r="BK28" s="584"/>
      <c r="BL28" s="579"/>
      <c r="BM28" s="579"/>
      <c r="BN28" s="579"/>
      <c r="BO28" s="579"/>
      <c r="BP28" s="579"/>
      <c r="BQ28" s="579"/>
      <c r="BR28" s="579"/>
      <c r="BS28" s="579"/>
      <c r="BT28" s="579"/>
      <c r="BU28" s="579"/>
      <c r="BV28" s="579"/>
      <c r="BW28" s="579"/>
      <c r="BX28" s="579"/>
      <c r="BY28" s="579"/>
      <c r="BZ28" s="579"/>
      <c r="CA28" s="579"/>
      <c r="CB28" s="579"/>
      <c r="CC28" s="579"/>
      <c r="CD28" s="579"/>
      <c r="CE28" s="579"/>
      <c r="CF28" s="579"/>
      <c r="CG28" s="579"/>
      <c r="CH28" s="579"/>
      <c r="CI28" s="579"/>
      <c r="CJ28" s="579"/>
      <c r="CK28" s="579"/>
      <c r="CL28" s="579"/>
      <c r="CM28" s="579"/>
      <c r="CN28" s="579"/>
      <c r="CO28" s="579"/>
      <c r="CP28" s="579"/>
      <c r="CQ28" s="579"/>
      <c r="CR28" s="579"/>
      <c r="CS28" s="579"/>
      <c r="CT28" s="583"/>
      <c r="CU28" s="5"/>
      <c r="CV28" s="17"/>
      <c r="CW28" s="69"/>
      <c r="CX28" s="122" t="str">
        <f t="shared" si="21"/>
        <v/>
      </c>
      <c r="CZ28" s="122" t="str">
        <f>+IF(COUNTA(Z28:CT28)=0,"",IF(OR('3. Resultaat planning'!$Z$38&lt;0,'3. Resultaat planning'!$AJ$38&lt;0,'3. Resultaat planning'!$AT$38&lt;0,'3. Resultaat planning'!$BD$38&lt;0),"Fout, corrigeer eerst plannings resultaat",IF(C28="","",IF(AND(OR(X28="Week",X28="Dag"),OR(COUNTA(AW28:BH28)&gt;0,COUNTA(BK28:CT28)&gt;0)),"Fout, vul alleen weekrooster in",IF(AND(X28="Periode",OR(COUNTA(Z28:AT28)&gt;0,COUNTA(BK28:CT28)&gt;0)),"Fout, vul alleen perioderooster in",IF(AND(X28="Jaar",OR(COUNTA(Z28:AT28)&gt;0,COUNTA(AW28:BH28)&gt;0)),"Fout, vul alleen jaarrooster in",IF(AND(OR(X28="Week",X28="periode",X28="jaar"),OR(COUNTA(Z28:CT28)=0,COUNTA(Z28:CT28)=U28)),"","Fout, vul "&amp;U28&amp;" frequentie(s) in")))))))</f>
        <v/>
      </c>
      <c r="DA28" s="122"/>
      <c r="DB28" s="122"/>
      <c r="DC28" s="122"/>
      <c r="DD28" s="122"/>
      <c r="DE28" s="122"/>
      <c r="DF28" s="122"/>
      <c r="DH28">
        <f t="shared" si="24"/>
        <v>0</v>
      </c>
      <c r="DV28">
        <f>+IF(OR('3. Resultaat planning'!$Z$38&lt;0,'3. Resultaat planning'!$AJ$38&lt;0,'3. Resultaat planning'!$AT$38&lt;0,'3. Resultaat planning'!$BD$38&lt;0),0,IF(COUNTA(Z28:CT28)=U28,1,0))</f>
        <v>0</v>
      </c>
    </row>
    <row r="29" spans="1:126" ht="10.95" customHeight="1" x14ac:dyDescent="0.3">
      <c r="A29" s="73"/>
      <c r="B29" s="70"/>
      <c r="C29" s="787" t="str">
        <f>+IF('2. Opsomming schoonmaaktaken'!D54="","",'2. Opsomming schoonmaaktaken'!D54)</f>
        <v/>
      </c>
      <c r="D29" s="787"/>
      <c r="E29" s="787"/>
      <c r="F29" s="787"/>
      <c r="G29" s="787"/>
      <c r="H29" s="787"/>
      <c r="I29" s="787"/>
      <c r="J29" s="787"/>
      <c r="K29" s="787"/>
      <c r="L29" s="787"/>
      <c r="M29" s="787"/>
      <c r="N29" s="787"/>
      <c r="O29" s="784" t="str">
        <f>+IF(C29="","",'2. Opsomming schoonmaaktaken'!AA54/60)</f>
        <v/>
      </c>
      <c r="P29" s="785"/>
      <c r="Q29" s="785"/>
      <c r="R29" s="785"/>
      <c r="S29" s="785"/>
      <c r="T29" s="786"/>
      <c r="U29" s="788" t="str">
        <f>+IF(X29="Week",'2. Opsomming schoonmaaktaken'!AF54,IF(X29="Periode",'2. Opsomming schoonmaaktaken'!AK54,IF(X29="Jaar",'2. Opsomming schoonmaaktaken'!AP54,"")))</f>
        <v/>
      </c>
      <c r="V29" s="789" t="str">
        <f t="shared" ref="V29" si="45">+IF(U29="","","x")</f>
        <v/>
      </c>
      <c r="W29" s="788" t="str">
        <f t="shared" ref="W29" si="46">+IF(X29="","","per")</f>
        <v/>
      </c>
      <c r="X29" s="790" t="str">
        <f>+IF(COUNTA('2. Opsomming schoonmaaktaken'!AF54)=1,"Week",IF(COUNTA('2. Opsomming schoonmaaktaken'!AK54)=1,"Periode",IF(COUNTA('2. Opsomming schoonmaaktaken'!AP54)=1,"Jaar","")))</f>
        <v/>
      </c>
      <c r="Y29" s="333" t="str">
        <f>+IF(COUNTA('2. Opsomming schoonmaaktaken'!AU54)=1,"U zelf",IF(COUNTA('2. Opsomming schoonmaaktaken'!AZ54)=1,"Partner",IF(COUNTA('2. Opsomming schoonmaaktaken'!BE54)=1,"Kind(eren)",IF(COUNTA('2. Opsomming schoonmaaktaken'!BJ54)=1,"Werkster",""))))</f>
        <v/>
      </c>
      <c r="Z29" s="584"/>
      <c r="AA29" s="579"/>
      <c r="AB29" s="579"/>
      <c r="AC29" s="579"/>
      <c r="AD29" s="579"/>
      <c r="AE29" s="579"/>
      <c r="AF29" s="579"/>
      <c r="AG29" s="579"/>
      <c r="AH29" s="579"/>
      <c r="AI29" s="579"/>
      <c r="AJ29" s="579"/>
      <c r="AK29" s="579"/>
      <c r="AL29" s="579"/>
      <c r="AM29" s="579"/>
      <c r="AN29" s="579"/>
      <c r="AO29" s="579"/>
      <c r="AP29" s="579"/>
      <c r="AQ29" s="579"/>
      <c r="AR29" s="579"/>
      <c r="AS29" s="579"/>
      <c r="AT29" s="583"/>
      <c r="AU29" s="79"/>
      <c r="AV29" s="79"/>
      <c r="AW29" s="584"/>
      <c r="AX29" s="579"/>
      <c r="AY29" s="579"/>
      <c r="AZ29" s="579"/>
      <c r="BA29" s="579"/>
      <c r="BB29" s="579"/>
      <c r="BC29" s="579"/>
      <c r="BD29" s="579"/>
      <c r="BE29" s="579"/>
      <c r="BF29" s="579"/>
      <c r="BG29" s="579"/>
      <c r="BH29" s="583"/>
      <c r="BI29" s="70"/>
      <c r="BJ29" s="79"/>
      <c r="BK29" s="584"/>
      <c r="BL29" s="579"/>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9"/>
      <c r="CI29" s="579"/>
      <c r="CJ29" s="579"/>
      <c r="CK29" s="579"/>
      <c r="CL29" s="579"/>
      <c r="CM29" s="579"/>
      <c r="CN29" s="579"/>
      <c r="CO29" s="579"/>
      <c r="CP29" s="579"/>
      <c r="CQ29" s="579"/>
      <c r="CR29" s="579"/>
      <c r="CS29" s="579"/>
      <c r="CT29" s="583"/>
      <c r="CU29" s="5"/>
      <c r="CV29" s="17"/>
      <c r="CW29" s="69"/>
      <c r="CX29" s="122" t="str">
        <f t="shared" si="21"/>
        <v/>
      </c>
      <c r="CZ29" s="122" t="str">
        <f>+IF(COUNTA(Z29:CT29)=0,"",IF(OR('3. Resultaat planning'!$Z$38&lt;0,'3. Resultaat planning'!$AJ$38&lt;0,'3. Resultaat planning'!$AT$38&lt;0,'3. Resultaat planning'!$BD$38&lt;0),"Fout, corrigeer eerst plannings resultaat",IF(C29="","",IF(AND(OR(X29="Week",X29="Dag"),OR(COUNTA(AW29:BH29)&gt;0,COUNTA(BK29:CT29)&gt;0)),"Fout, vul alleen weekrooster in",IF(AND(X29="Periode",OR(COUNTA(Z29:AT29)&gt;0,COUNTA(BK29:CT29)&gt;0)),"Fout, vul alleen perioderooster in",IF(AND(X29="Jaar",OR(COUNTA(Z29:AT29)&gt;0,COUNTA(AW29:BH29)&gt;0)),"Fout, vul alleen jaarrooster in",IF(AND(OR(X29="Week",X29="periode",X29="jaar"),OR(COUNTA(Z29:CT29)=0,COUNTA(Z29:CT29)=U29)),"","Fout, vul "&amp;U29&amp;" frequentie(s) in")))))))</f>
        <v/>
      </c>
      <c r="DA29" s="122"/>
      <c r="DB29" s="122"/>
      <c r="DC29" s="122"/>
      <c r="DD29" s="122"/>
      <c r="DE29" s="122"/>
      <c r="DF29" s="122"/>
      <c r="DH29">
        <f t="shared" si="24"/>
        <v>0</v>
      </c>
      <c r="DV29">
        <f>+IF(OR('3. Resultaat planning'!$Z$38&lt;0,'3. Resultaat planning'!$AJ$38&lt;0,'3. Resultaat planning'!$AT$38&lt;0,'3. Resultaat planning'!$BD$38&lt;0),0,IF(COUNTA(Z29:CT29)=U29,1,0))</f>
        <v>0</v>
      </c>
    </row>
    <row r="30" spans="1:126" ht="10.95" customHeight="1" x14ac:dyDescent="0.3">
      <c r="A30" s="73"/>
      <c r="B30" s="70"/>
      <c r="C30" s="787" t="str">
        <f>+IF('2. Opsomming schoonmaaktaken'!D57="","",'2. Opsomming schoonmaaktaken'!D57)</f>
        <v/>
      </c>
      <c r="D30" s="787"/>
      <c r="E30" s="787"/>
      <c r="F30" s="787"/>
      <c r="G30" s="787"/>
      <c r="H30" s="787"/>
      <c r="I30" s="787"/>
      <c r="J30" s="787"/>
      <c r="K30" s="787"/>
      <c r="L30" s="787"/>
      <c r="M30" s="787"/>
      <c r="N30" s="787"/>
      <c r="O30" s="784" t="str">
        <f>+IF(C30="","",'2. Opsomming schoonmaaktaken'!AA57/60)</f>
        <v/>
      </c>
      <c r="P30" s="785"/>
      <c r="Q30" s="785"/>
      <c r="R30" s="785"/>
      <c r="S30" s="785"/>
      <c r="T30" s="786"/>
      <c r="U30" s="788" t="str">
        <f>+IF(X30="Week",'2. Opsomming schoonmaaktaken'!AF57,IF(X30="Periode",'2. Opsomming schoonmaaktaken'!AK57,IF(X30="Jaar",'2. Opsomming schoonmaaktaken'!AP57,"")))</f>
        <v/>
      </c>
      <c r="V30" s="789" t="str">
        <f t="shared" ref="V30" si="47">+IF(U30="","","x")</f>
        <v/>
      </c>
      <c r="W30" s="788" t="str">
        <f t="shared" ref="W30" si="48">+IF(X30="","","per")</f>
        <v/>
      </c>
      <c r="X30" s="790" t="str">
        <f>+IF(COUNTA('2. Opsomming schoonmaaktaken'!AF57)=1,"Week",IF(COUNTA('2. Opsomming schoonmaaktaken'!AK57)=1,"Periode",IF(COUNTA('2. Opsomming schoonmaaktaken'!AP57)=1,"Jaar","")))</f>
        <v/>
      </c>
      <c r="Y30" s="333" t="str">
        <f>+IF(COUNTA('2. Opsomming schoonmaaktaken'!AU57)=1,"U zelf",IF(COUNTA('2. Opsomming schoonmaaktaken'!AZ57)=1,"Partner",IF(COUNTA('2. Opsomming schoonmaaktaken'!BE57)=1,"Kind(eren)",IF(COUNTA('2. Opsomming schoonmaaktaken'!BJ57)=1,"Werkster",""))))</f>
        <v/>
      </c>
      <c r="Z30" s="584"/>
      <c r="AA30" s="579"/>
      <c r="AB30" s="579"/>
      <c r="AC30" s="579"/>
      <c r="AD30" s="579"/>
      <c r="AE30" s="579"/>
      <c r="AF30" s="579"/>
      <c r="AG30" s="579"/>
      <c r="AH30" s="579"/>
      <c r="AI30" s="579"/>
      <c r="AJ30" s="579"/>
      <c r="AK30" s="579"/>
      <c r="AL30" s="579"/>
      <c r="AM30" s="579"/>
      <c r="AN30" s="579"/>
      <c r="AO30" s="579"/>
      <c r="AP30" s="579"/>
      <c r="AQ30" s="579"/>
      <c r="AR30" s="579"/>
      <c r="AS30" s="579"/>
      <c r="AT30" s="583"/>
      <c r="AU30" s="79"/>
      <c r="AV30" s="79"/>
      <c r="AW30" s="584"/>
      <c r="AX30" s="579"/>
      <c r="AY30" s="579"/>
      <c r="AZ30" s="579"/>
      <c r="BA30" s="579"/>
      <c r="BB30" s="579"/>
      <c r="BC30" s="579"/>
      <c r="BD30" s="579"/>
      <c r="BE30" s="579"/>
      <c r="BF30" s="579"/>
      <c r="BG30" s="579"/>
      <c r="BH30" s="583"/>
      <c r="BI30" s="70"/>
      <c r="BJ30" s="79"/>
      <c r="BK30" s="584"/>
      <c r="BL30" s="579"/>
      <c r="BM30" s="579"/>
      <c r="BN30" s="579"/>
      <c r="BO30" s="579"/>
      <c r="BP30" s="579"/>
      <c r="BQ30" s="579"/>
      <c r="BR30" s="579"/>
      <c r="BS30" s="579"/>
      <c r="BT30" s="579"/>
      <c r="BU30" s="579"/>
      <c r="BV30" s="579"/>
      <c r="BW30" s="579"/>
      <c r="BX30" s="579"/>
      <c r="BY30" s="579"/>
      <c r="BZ30" s="579"/>
      <c r="CA30" s="579"/>
      <c r="CB30" s="579"/>
      <c r="CC30" s="579"/>
      <c r="CD30" s="579"/>
      <c r="CE30" s="579"/>
      <c r="CF30" s="579"/>
      <c r="CG30" s="579"/>
      <c r="CH30" s="579"/>
      <c r="CI30" s="579"/>
      <c r="CJ30" s="579"/>
      <c r="CK30" s="579"/>
      <c r="CL30" s="579"/>
      <c r="CM30" s="579"/>
      <c r="CN30" s="579"/>
      <c r="CO30" s="579"/>
      <c r="CP30" s="579"/>
      <c r="CQ30" s="579"/>
      <c r="CR30" s="579"/>
      <c r="CS30" s="579"/>
      <c r="CT30" s="583"/>
      <c r="CU30" s="5"/>
      <c r="CV30" s="17"/>
      <c r="CW30" s="69"/>
      <c r="CX30" s="122" t="str">
        <f t="shared" si="21"/>
        <v/>
      </c>
      <c r="CZ30" s="122" t="str">
        <f>+IF(COUNTA(Z30:CT30)=0,"",IF(OR('3. Resultaat planning'!$Z$38&lt;0,'3. Resultaat planning'!$AJ$38&lt;0,'3. Resultaat planning'!$AT$38&lt;0,'3. Resultaat planning'!$BD$38&lt;0),"Fout, corrigeer eerst plannings resultaat",IF(C30="","",IF(AND(OR(X30="Week",X30="Dag"),OR(COUNTA(AW30:BH30)&gt;0,COUNTA(BK30:CT30)&gt;0)),"Fout, vul alleen weekrooster in",IF(AND(X30="Periode",OR(COUNTA(Z30:AT30)&gt;0,COUNTA(BK30:CT30)&gt;0)),"Fout, vul alleen perioderooster in",IF(AND(X30="Jaar",OR(COUNTA(Z30:AT30)&gt;0,COUNTA(AW30:BH30)&gt;0)),"Fout, vul alleen jaarrooster in",IF(AND(OR(X30="Week",X30="periode",X30="jaar"),OR(COUNTA(Z30:CT30)=0,COUNTA(Z30:CT30)=U30)),"","Fout, vul "&amp;U30&amp;" frequentie(s) in")))))))</f>
        <v/>
      </c>
      <c r="DA30" s="122"/>
      <c r="DB30" s="122"/>
      <c r="DC30" s="122"/>
      <c r="DD30" s="122"/>
      <c r="DE30" s="122"/>
      <c r="DF30" s="122"/>
      <c r="DH30">
        <f t="shared" si="24"/>
        <v>0</v>
      </c>
      <c r="DV30">
        <f>+IF(OR('3. Resultaat planning'!$Z$38&lt;0,'3. Resultaat planning'!$AJ$38&lt;0,'3. Resultaat planning'!$AT$38&lt;0,'3. Resultaat planning'!$BD$38&lt;0),0,IF(COUNTA(Z30:CT30)=U30,1,0))</f>
        <v>0</v>
      </c>
    </row>
    <row r="31" spans="1:126" ht="10.95" customHeight="1" x14ac:dyDescent="0.3">
      <c r="A31" s="73"/>
      <c r="B31" s="70"/>
      <c r="C31" s="787" t="str">
        <f>+IF('2. Opsomming schoonmaaktaken'!D60="","",'2. Opsomming schoonmaaktaken'!D60)</f>
        <v/>
      </c>
      <c r="D31" s="787"/>
      <c r="E31" s="787"/>
      <c r="F31" s="787"/>
      <c r="G31" s="787"/>
      <c r="H31" s="787"/>
      <c r="I31" s="787"/>
      <c r="J31" s="787"/>
      <c r="K31" s="787"/>
      <c r="L31" s="787"/>
      <c r="M31" s="787"/>
      <c r="N31" s="787"/>
      <c r="O31" s="784" t="str">
        <f>+IF(C31="","",'2. Opsomming schoonmaaktaken'!AA60/60)</f>
        <v/>
      </c>
      <c r="P31" s="785"/>
      <c r="Q31" s="785"/>
      <c r="R31" s="785"/>
      <c r="S31" s="785"/>
      <c r="T31" s="786"/>
      <c r="U31" s="788" t="str">
        <f>+IF(X31="Week",'2. Opsomming schoonmaaktaken'!AF60,IF(X31="Periode",'2. Opsomming schoonmaaktaken'!AK60,IF(X31="Jaar",'2. Opsomming schoonmaaktaken'!AP60,"")))</f>
        <v/>
      </c>
      <c r="V31" s="789" t="str">
        <f t="shared" ref="V31" si="49">+IF(U31="","","x")</f>
        <v/>
      </c>
      <c r="W31" s="788" t="str">
        <f t="shared" ref="W31" si="50">+IF(X31="","","per")</f>
        <v/>
      </c>
      <c r="X31" s="790" t="str">
        <f>+IF(COUNTA('2. Opsomming schoonmaaktaken'!AF60)=1,"Week",IF(COUNTA('2. Opsomming schoonmaaktaken'!AK60)=1,"Periode",IF(COUNTA('2. Opsomming schoonmaaktaken'!AP60)=1,"Jaar","")))</f>
        <v/>
      </c>
      <c r="Y31" s="333" t="str">
        <f>+IF(COUNTA('2. Opsomming schoonmaaktaken'!AU60)=1,"U zelf",IF(COUNTA('2. Opsomming schoonmaaktaken'!AZ60)=1,"Partner",IF(COUNTA('2. Opsomming schoonmaaktaken'!BE60)=1,"Kind(eren)",IF(COUNTA('2. Opsomming schoonmaaktaken'!BJ60)=1,"Werkster",""))))</f>
        <v/>
      </c>
      <c r="Z31" s="584"/>
      <c r="AA31" s="579"/>
      <c r="AB31" s="579"/>
      <c r="AC31" s="579"/>
      <c r="AD31" s="579"/>
      <c r="AE31" s="579"/>
      <c r="AF31" s="579"/>
      <c r="AG31" s="579"/>
      <c r="AH31" s="579"/>
      <c r="AI31" s="579"/>
      <c r="AJ31" s="579"/>
      <c r="AK31" s="579"/>
      <c r="AL31" s="579"/>
      <c r="AM31" s="579"/>
      <c r="AN31" s="579"/>
      <c r="AO31" s="579"/>
      <c r="AP31" s="579"/>
      <c r="AQ31" s="579"/>
      <c r="AR31" s="579"/>
      <c r="AS31" s="579"/>
      <c r="AT31" s="583"/>
      <c r="AU31" s="79"/>
      <c r="AV31" s="79"/>
      <c r="AW31" s="584"/>
      <c r="AX31" s="579"/>
      <c r="AY31" s="579"/>
      <c r="AZ31" s="579"/>
      <c r="BA31" s="579"/>
      <c r="BB31" s="579"/>
      <c r="BC31" s="579"/>
      <c r="BD31" s="579"/>
      <c r="BE31" s="579"/>
      <c r="BF31" s="579"/>
      <c r="BG31" s="579"/>
      <c r="BH31" s="583"/>
      <c r="BI31" s="70"/>
      <c r="BJ31" s="79"/>
      <c r="BK31" s="584"/>
      <c r="BL31" s="579"/>
      <c r="BM31" s="579"/>
      <c r="BN31" s="579"/>
      <c r="BO31" s="579"/>
      <c r="BP31" s="579"/>
      <c r="BQ31" s="579"/>
      <c r="BR31" s="579"/>
      <c r="BS31" s="579"/>
      <c r="BT31" s="579"/>
      <c r="BU31" s="579"/>
      <c r="BV31" s="579"/>
      <c r="BW31" s="579"/>
      <c r="BX31" s="579"/>
      <c r="BY31" s="579"/>
      <c r="BZ31" s="579"/>
      <c r="CA31" s="579"/>
      <c r="CB31" s="579"/>
      <c r="CC31" s="579"/>
      <c r="CD31" s="579"/>
      <c r="CE31" s="579"/>
      <c r="CF31" s="579"/>
      <c r="CG31" s="579"/>
      <c r="CH31" s="579"/>
      <c r="CI31" s="579"/>
      <c r="CJ31" s="579"/>
      <c r="CK31" s="579"/>
      <c r="CL31" s="579"/>
      <c r="CM31" s="579"/>
      <c r="CN31" s="579"/>
      <c r="CO31" s="579"/>
      <c r="CP31" s="579"/>
      <c r="CQ31" s="579"/>
      <c r="CR31" s="579"/>
      <c r="CS31" s="579"/>
      <c r="CT31" s="583"/>
      <c r="CU31" s="5"/>
      <c r="CV31" s="17"/>
      <c r="CW31" s="69"/>
      <c r="CX31" s="122" t="str">
        <f t="shared" si="21"/>
        <v/>
      </c>
      <c r="CZ31" s="122" t="str">
        <f>+IF(COUNTA(Z31:CT31)=0,"",IF(OR('3. Resultaat planning'!$Z$38&lt;0,'3. Resultaat planning'!$AJ$38&lt;0,'3. Resultaat planning'!$AT$38&lt;0,'3. Resultaat planning'!$BD$38&lt;0),"Fout, corrigeer eerst plannings resultaat",IF(C31="","",IF(AND(OR(X31="Week",X31="Dag"),OR(COUNTA(AW31:BH31)&gt;0,COUNTA(BK31:CT31)&gt;0)),"Fout, vul alleen weekrooster in",IF(AND(X31="Periode",OR(COUNTA(Z31:AT31)&gt;0,COUNTA(BK31:CT31)&gt;0)),"Fout, vul alleen perioderooster in",IF(AND(X31="Jaar",OR(COUNTA(Z31:AT31)&gt;0,COUNTA(AW31:BH31)&gt;0)),"Fout, vul alleen jaarrooster in",IF(AND(OR(X31="Week",X31="periode",X31="jaar"),OR(COUNTA(Z31:CT31)=0,COUNTA(Z31:CT31)=U31)),"","Fout, vul "&amp;U31&amp;" frequentie(s) in")))))))</f>
        <v/>
      </c>
      <c r="DA31" s="122"/>
      <c r="DB31" s="122"/>
      <c r="DC31" s="122"/>
      <c r="DD31" s="122"/>
      <c r="DE31" s="122"/>
      <c r="DF31" s="122"/>
      <c r="DH31">
        <f t="shared" si="24"/>
        <v>0</v>
      </c>
      <c r="DV31">
        <f>+IF(OR('3. Resultaat planning'!$Z$38&lt;0,'3. Resultaat planning'!$AJ$38&lt;0,'3. Resultaat planning'!$AT$38&lt;0,'3. Resultaat planning'!$BD$38&lt;0),0,IF(COUNTA(Z31:CT31)=U31,1,0))</f>
        <v>0</v>
      </c>
    </row>
    <row r="32" spans="1:126" ht="10.95" customHeight="1" x14ac:dyDescent="0.3">
      <c r="A32" s="73"/>
      <c r="B32" s="70"/>
      <c r="C32" s="787" t="str">
        <f>+IF('2. Opsomming schoonmaaktaken'!D63="","",'2. Opsomming schoonmaaktaken'!D63)</f>
        <v/>
      </c>
      <c r="D32" s="787"/>
      <c r="E32" s="787"/>
      <c r="F32" s="787"/>
      <c r="G32" s="787"/>
      <c r="H32" s="787"/>
      <c r="I32" s="787"/>
      <c r="J32" s="787"/>
      <c r="K32" s="787"/>
      <c r="L32" s="787"/>
      <c r="M32" s="787"/>
      <c r="N32" s="787"/>
      <c r="O32" s="784" t="str">
        <f>+IF(C32="","",'2. Opsomming schoonmaaktaken'!AA63/60)</f>
        <v/>
      </c>
      <c r="P32" s="785"/>
      <c r="Q32" s="785"/>
      <c r="R32" s="785"/>
      <c r="S32" s="785"/>
      <c r="T32" s="786"/>
      <c r="U32" s="788" t="str">
        <f>+IF(X32="Week",'2. Opsomming schoonmaaktaken'!AF63,IF(X32="Periode",'2. Opsomming schoonmaaktaken'!AK63,IF(X32="Jaar",'2. Opsomming schoonmaaktaken'!AP63,"")))</f>
        <v/>
      </c>
      <c r="V32" s="789" t="str">
        <f t="shared" ref="V32" si="51">+IF(U32="","","x")</f>
        <v/>
      </c>
      <c r="W32" s="788" t="str">
        <f t="shared" ref="W32" si="52">+IF(X32="","","per")</f>
        <v/>
      </c>
      <c r="X32" s="790" t="str">
        <f>+IF(COUNTA('2. Opsomming schoonmaaktaken'!AF63)=1,"Week",IF(COUNTA('2. Opsomming schoonmaaktaken'!AK63)=1,"Periode",IF(COUNTA('2. Opsomming schoonmaaktaken'!AP63)=1,"Jaar","")))</f>
        <v/>
      </c>
      <c r="Y32" s="333" t="str">
        <f>+IF(COUNTA('2. Opsomming schoonmaaktaken'!AU63)=1,"U zelf",IF(COUNTA('2. Opsomming schoonmaaktaken'!AZ63)=1,"Partner",IF(COUNTA('2. Opsomming schoonmaaktaken'!BE63)=1,"Kind(eren)",IF(COUNTA('2. Opsomming schoonmaaktaken'!BJ63)=1,"Werkster",""))))</f>
        <v/>
      </c>
      <c r="Z32" s="584"/>
      <c r="AA32" s="579"/>
      <c r="AB32" s="579"/>
      <c r="AC32" s="579"/>
      <c r="AD32" s="579"/>
      <c r="AE32" s="579"/>
      <c r="AF32" s="579"/>
      <c r="AG32" s="579"/>
      <c r="AH32" s="579"/>
      <c r="AI32" s="579"/>
      <c r="AJ32" s="579"/>
      <c r="AK32" s="579"/>
      <c r="AL32" s="579"/>
      <c r="AM32" s="579"/>
      <c r="AN32" s="579"/>
      <c r="AO32" s="579"/>
      <c r="AP32" s="579"/>
      <c r="AQ32" s="579"/>
      <c r="AR32" s="579"/>
      <c r="AS32" s="579"/>
      <c r="AT32" s="583"/>
      <c r="AU32" s="79"/>
      <c r="AV32" s="79"/>
      <c r="AW32" s="584"/>
      <c r="AX32" s="579"/>
      <c r="AY32" s="579"/>
      <c r="AZ32" s="579"/>
      <c r="BA32" s="579"/>
      <c r="BB32" s="579"/>
      <c r="BC32" s="579"/>
      <c r="BD32" s="579"/>
      <c r="BE32" s="579"/>
      <c r="BF32" s="579"/>
      <c r="BG32" s="579"/>
      <c r="BH32" s="583"/>
      <c r="BI32" s="70"/>
      <c r="BJ32" s="79"/>
      <c r="BK32" s="584"/>
      <c r="BL32" s="579"/>
      <c r="BM32" s="579"/>
      <c r="BN32" s="579"/>
      <c r="BO32" s="579"/>
      <c r="BP32" s="579"/>
      <c r="BQ32" s="579"/>
      <c r="BR32" s="579"/>
      <c r="BS32" s="579"/>
      <c r="BT32" s="579"/>
      <c r="BU32" s="579"/>
      <c r="BV32" s="579"/>
      <c r="BW32" s="579"/>
      <c r="BX32" s="579"/>
      <c r="BY32" s="579"/>
      <c r="BZ32" s="579"/>
      <c r="CA32" s="579"/>
      <c r="CB32" s="579"/>
      <c r="CC32" s="579"/>
      <c r="CD32" s="579"/>
      <c r="CE32" s="579"/>
      <c r="CF32" s="579"/>
      <c r="CG32" s="579"/>
      <c r="CH32" s="579"/>
      <c r="CI32" s="579"/>
      <c r="CJ32" s="579"/>
      <c r="CK32" s="579"/>
      <c r="CL32" s="579"/>
      <c r="CM32" s="579"/>
      <c r="CN32" s="579"/>
      <c r="CO32" s="579"/>
      <c r="CP32" s="579"/>
      <c r="CQ32" s="579"/>
      <c r="CR32" s="579"/>
      <c r="CS32" s="579"/>
      <c r="CT32" s="583"/>
      <c r="CU32" s="5"/>
      <c r="CV32" s="17"/>
      <c r="CW32" s="69"/>
      <c r="CX32" s="122" t="str">
        <f t="shared" si="21"/>
        <v/>
      </c>
      <c r="CZ32" s="122" t="str">
        <f>+IF(COUNTA(Z32:CT32)=0,"",IF(OR('3. Resultaat planning'!$Z$38&lt;0,'3. Resultaat planning'!$AJ$38&lt;0,'3. Resultaat planning'!$AT$38&lt;0,'3. Resultaat planning'!$BD$38&lt;0),"Fout, corrigeer eerst plannings resultaat",IF(C32="","",IF(AND(OR(X32="Week",X32="Dag"),OR(COUNTA(AW32:BH32)&gt;0,COUNTA(BK32:CT32)&gt;0)),"Fout, vul alleen weekrooster in",IF(AND(X32="Periode",OR(COUNTA(Z32:AT32)&gt;0,COUNTA(BK32:CT32)&gt;0)),"Fout, vul alleen perioderooster in",IF(AND(X32="Jaar",OR(COUNTA(Z32:AT32)&gt;0,COUNTA(AW32:BH32)&gt;0)),"Fout, vul alleen jaarrooster in",IF(AND(OR(X32="Week",X32="periode",X32="jaar"),OR(COUNTA(Z32:CT32)=0,COUNTA(Z32:CT32)=U32)),"","Fout, vul "&amp;U32&amp;" frequentie(s) in")))))))</f>
        <v/>
      </c>
      <c r="DA32" s="122"/>
      <c r="DB32" s="122"/>
      <c r="DC32" s="122"/>
      <c r="DD32" s="122"/>
      <c r="DE32" s="122"/>
      <c r="DF32" s="122"/>
      <c r="DH32">
        <f t="shared" si="24"/>
        <v>0</v>
      </c>
      <c r="DV32">
        <f>+IF(OR('3. Resultaat planning'!$Z$38&lt;0,'3. Resultaat planning'!$AJ$38&lt;0,'3. Resultaat planning'!$AT$38&lt;0,'3. Resultaat planning'!$BD$38&lt;0),0,IF(COUNTA(Z32:CT32)=U32,1,0))</f>
        <v>0</v>
      </c>
    </row>
    <row r="33" spans="1:126" ht="10.95" customHeight="1" x14ac:dyDescent="0.3">
      <c r="A33" s="73"/>
      <c r="B33" s="70"/>
      <c r="C33" s="787" t="str">
        <f>+IF('2. Opsomming schoonmaaktaken'!D66="","",'2. Opsomming schoonmaaktaken'!D66)</f>
        <v/>
      </c>
      <c r="D33" s="787"/>
      <c r="E33" s="787"/>
      <c r="F33" s="787"/>
      <c r="G33" s="787"/>
      <c r="H33" s="787"/>
      <c r="I33" s="787"/>
      <c r="J33" s="787"/>
      <c r="K33" s="787"/>
      <c r="L33" s="787"/>
      <c r="M33" s="787"/>
      <c r="N33" s="787"/>
      <c r="O33" s="784" t="str">
        <f>+IF(C33="","",'2. Opsomming schoonmaaktaken'!AA66/60)</f>
        <v/>
      </c>
      <c r="P33" s="785"/>
      <c r="Q33" s="785"/>
      <c r="R33" s="785"/>
      <c r="S33" s="785"/>
      <c r="T33" s="786"/>
      <c r="U33" s="788" t="str">
        <f>+IF(X33="Week",'2. Opsomming schoonmaaktaken'!AF66,IF(X33="Periode",'2. Opsomming schoonmaaktaken'!AK66,IF(X33="Jaar",'2. Opsomming schoonmaaktaken'!AP66,"")))</f>
        <v/>
      </c>
      <c r="V33" s="789" t="str">
        <f t="shared" ref="V33" si="53">+IF(U33="","","x")</f>
        <v/>
      </c>
      <c r="W33" s="788" t="str">
        <f t="shared" ref="W33" si="54">+IF(X33="","","per")</f>
        <v/>
      </c>
      <c r="X33" s="790" t="str">
        <f>+IF(COUNTA('2. Opsomming schoonmaaktaken'!AF66)=1,"Week",IF(COUNTA('2. Opsomming schoonmaaktaken'!AK66)=1,"Periode",IF(COUNTA('2. Opsomming schoonmaaktaken'!AP66)=1,"Jaar","")))</f>
        <v/>
      </c>
      <c r="Y33" s="333" t="str">
        <f>+IF(COUNTA('2. Opsomming schoonmaaktaken'!AU66)=1,"U zelf",IF(COUNTA('2. Opsomming schoonmaaktaken'!AZ66)=1,"Partner",IF(COUNTA('2. Opsomming schoonmaaktaken'!BE66)=1,"Kind(eren)",IF(COUNTA('2. Opsomming schoonmaaktaken'!BJ66)=1,"Werkster",""))))</f>
        <v/>
      </c>
      <c r="Z33" s="584"/>
      <c r="AA33" s="579"/>
      <c r="AB33" s="579"/>
      <c r="AC33" s="579"/>
      <c r="AD33" s="579"/>
      <c r="AE33" s="579"/>
      <c r="AF33" s="579"/>
      <c r="AG33" s="579"/>
      <c r="AH33" s="579"/>
      <c r="AI33" s="579"/>
      <c r="AJ33" s="579"/>
      <c r="AK33" s="579"/>
      <c r="AL33" s="579"/>
      <c r="AM33" s="579"/>
      <c r="AN33" s="579"/>
      <c r="AO33" s="579"/>
      <c r="AP33" s="579"/>
      <c r="AQ33" s="579"/>
      <c r="AR33" s="579"/>
      <c r="AS33" s="579"/>
      <c r="AT33" s="583"/>
      <c r="AU33" s="79"/>
      <c r="AV33" s="79"/>
      <c r="AW33" s="584"/>
      <c r="AX33" s="579"/>
      <c r="AY33" s="579"/>
      <c r="AZ33" s="579"/>
      <c r="BA33" s="579"/>
      <c r="BB33" s="579"/>
      <c r="BC33" s="579"/>
      <c r="BD33" s="579"/>
      <c r="BE33" s="579"/>
      <c r="BF33" s="579"/>
      <c r="BG33" s="579"/>
      <c r="BH33" s="583"/>
      <c r="BI33" s="70"/>
      <c r="BJ33" s="79"/>
      <c r="BK33" s="584"/>
      <c r="BL33" s="579"/>
      <c r="BM33" s="579"/>
      <c r="BN33" s="579"/>
      <c r="BO33" s="579"/>
      <c r="BP33" s="579"/>
      <c r="BQ33" s="579"/>
      <c r="BR33" s="579"/>
      <c r="BS33" s="579"/>
      <c r="BT33" s="579"/>
      <c r="BU33" s="579"/>
      <c r="BV33" s="579"/>
      <c r="BW33" s="579"/>
      <c r="BX33" s="579"/>
      <c r="BY33" s="579"/>
      <c r="BZ33" s="579"/>
      <c r="CA33" s="579"/>
      <c r="CB33" s="579"/>
      <c r="CC33" s="579"/>
      <c r="CD33" s="579"/>
      <c r="CE33" s="579"/>
      <c r="CF33" s="579"/>
      <c r="CG33" s="579"/>
      <c r="CH33" s="579"/>
      <c r="CI33" s="579"/>
      <c r="CJ33" s="579"/>
      <c r="CK33" s="579"/>
      <c r="CL33" s="579"/>
      <c r="CM33" s="579"/>
      <c r="CN33" s="579"/>
      <c r="CO33" s="579"/>
      <c r="CP33" s="579"/>
      <c r="CQ33" s="579"/>
      <c r="CR33" s="579"/>
      <c r="CS33" s="579"/>
      <c r="CT33" s="583"/>
      <c r="CU33" s="5"/>
      <c r="CV33" s="17"/>
      <c r="CW33" s="69"/>
      <c r="CX33" s="122" t="str">
        <f t="shared" si="21"/>
        <v/>
      </c>
      <c r="CZ33" s="122" t="str">
        <f>+IF(COUNTA(Z33:CT33)=0,"",IF(OR('3. Resultaat planning'!$Z$38&lt;0,'3. Resultaat planning'!$AJ$38&lt;0,'3. Resultaat planning'!$AT$38&lt;0,'3. Resultaat planning'!$BD$38&lt;0),"Fout, corrigeer eerst plannings resultaat",IF(C33="","",IF(AND(OR(X33="Week",X33="Dag"),OR(COUNTA(AW33:BH33)&gt;0,COUNTA(BK33:CT33)&gt;0)),"Fout, vul alleen weekrooster in",IF(AND(X33="Periode",OR(COUNTA(Z33:AT33)&gt;0,COUNTA(BK33:CT33)&gt;0)),"Fout, vul alleen perioderooster in",IF(AND(X33="Jaar",OR(COUNTA(Z33:AT33)&gt;0,COUNTA(AW33:BH33)&gt;0)),"Fout, vul alleen jaarrooster in",IF(AND(OR(X33="Week",X33="periode",X33="jaar"),OR(COUNTA(Z33:CT33)=0,COUNTA(Z33:CT33)=U33)),"","Fout, vul "&amp;U33&amp;" frequentie(s) in")))))))</f>
        <v/>
      </c>
      <c r="DA33" s="122"/>
      <c r="DB33" s="122"/>
      <c r="DC33" s="122"/>
      <c r="DD33" s="122"/>
      <c r="DE33" s="122"/>
      <c r="DF33" s="122"/>
      <c r="DH33">
        <f t="shared" si="24"/>
        <v>0</v>
      </c>
      <c r="DV33">
        <f>+IF(OR('3. Resultaat planning'!$Z$38&lt;0,'3. Resultaat planning'!$AJ$38&lt;0,'3. Resultaat planning'!$AT$38&lt;0,'3. Resultaat planning'!$BD$38&lt;0),0,IF(COUNTA(Z33:CT33)=U33,1,0))</f>
        <v>0</v>
      </c>
    </row>
    <row r="34" spans="1:126" ht="10.95" customHeight="1" x14ac:dyDescent="0.3">
      <c r="A34" s="73"/>
      <c r="B34" s="70"/>
      <c r="C34" s="787" t="str">
        <f>+IF('2. Opsomming schoonmaaktaken'!D69="","",'2. Opsomming schoonmaaktaken'!D69)</f>
        <v/>
      </c>
      <c r="D34" s="787"/>
      <c r="E34" s="787"/>
      <c r="F34" s="787"/>
      <c r="G34" s="787"/>
      <c r="H34" s="787"/>
      <c r="I34" s="787"/>
      <c r="J34" s="787"/>
      <c r="K34" s="787"/>
      <c r="L34" s="787"/>
      <c r="M34" s="787"/>
      <c r="N34" s="787"/>
      <c r="O34" s="784" t="str">
        <f>+IF(C34="","",'2. Opsomming schoonmaaktaken'!AA69/60)</f>
        <v/>
      </c>
      <c r="P34" s="785"/>
      <c r="Q34" s="785"/>
      <c r="R34" s="785"/>
      <c r="S34" s="785"/>
      <c r="T34" s="786"/>
      <c r="U34" s="788" t="str">
        <f>+IF(X34="Week",'2. Opsomming schoonmaaktaken'!AF69,IF(X34="Periode",'2. Opsomming schoonmaaktaken'!AK69,IF(X34="Jaar",'2. Opsomming schoonmaaktaken'!AP69,"")))</f>
        <v/>
      </c>
      <c r="V34" s="789" t="str">
        <f t="shared" ref="V34" si="55">+IF(U34="","","x")</f>
        <v/>
      </c>
      <c r="W34" s="788" t="str">
        <f t="shared" ref="W34" si="56">+IF(X34="","","per")</f>
        <v/>
      </c>
      <c r="X34" s="790" t="str">
        <f>+IF(COUNTA('2. Opsomming schoonmaaktaken'!AF69)=1,"Week",IF(COUNTA('2. Opsomming schoonmaaktaken'!AK69)=1,"Periode",IF(COUNTA('2. Opsomming schoonmaaktaken'!AP69)=1,"Jaar","")))</f>
        <v/>
      </c>
      <c r="Y34" s="333" t="str">
        <f>+IF(COUNTA('2. Opsomming schoonmaaktaken'!AU69)=1,"U zelf",IF(COUNTA('2. Opsomming schoonmaaktaken'!AZ69)=1,"Partner",IF(COUNTA('2. Opsomming schoonmaaktaken'!BE69)=1,"Kind(eren)",IF(COUNTA('2. Opsomming schoonmaaktaken'!BJ69)=1,"Werkster",""))))</f>
        <v/>
      </c>
      <c r="Z34" s="584"/>
      <c r="AA34" s="579"/>
      <c r="AB34" s="579"/>
      <c r="AC34" s="579"/>
      <c r="AD34" s="579"/>
      <c r="AE34" s="579"/>
      <c r="AF34" s="579"/>
      <c r="AG34" s="579"/>
      <c r="AH34" s="579"/>
      <c r="AI34" s="579"/>
      <c r="AJ34" s="579"/>
      <c r="AK34" s="579"/>
      <c r="AL34" s="579"/>
      <c r="AM34" s="579"/>
      <c r="AN34" s="579"/>
      <c r="AO34" s="579"/>
      <c r="AP34" s="579"/>
      <c r="AQ34" s="579"/>
      <c r="AR34" s="579"/>
      <c r="AS34" s="579"/>
      <c r="AT34" s="583"/>
      <c r="AU34" s="79"/>
      <c r="AV34" s="79"/>
      <c r="AW34" s="584"/>
      <c r="AX34" s="579"/>
      <c r="AY34" s="579"/>
      <c r="AZ34" s="579"/>
      <c r="BA34" s="579"/>
      <c r="BB34" s="579"/>
      <c r="BC34" s="579"/>
      <c r="BD34" s="579"/>
      <c r="BE34" s="579"/>
      <c r="BF34" s="579"/>
      <c r="BG34" s="579"/>
      <c r="BH34" s="583"/>
      <c r="BI34" s="70"/>
      <c r="BJ34" s="79"/>
      <c r="BK34" s="584"/>
      <c r="BL34" s="579"/>
      <c r="BM34" s="579"/>
      <c r="BN34" s="579"/>
      <c r="BO34" s="579"/>
      <c r="BP34" s="579"/>
      <c r="BQ34" s="579"/>
      <c r="BR34" s="579"/>
      <c r="BS34" s="579"/>
      <c r="BT34" s="579"/>
      <c r="BU34" s="579"/>
      <c r="BV34" s="579"/>
      <c r="BW34" s="579"/>
      <c r="BX34" s="579"/>
      <c r="BY34" s="579"/>
      <c r="BZ34" s="579"/>
      <c r="CA34" s="579"/>
      <c r="CB34" s="579"/>
      <c r="CC34" s="579"/>
      <c r="CD34" s="579"/>
      <c r="CE34" s="579"/>
      <c r="CF34" s="579"/>
      <c r="CG34" s="579"/>
      <c r="CH34" s="579"/>
      <c r="CI34" s="579"/>
      <c r="CJ34" s="579"/>
      <c r="CK34" s="579"/>
      <c r="CL34" s="579"/>
      <c r="CM34" s="579"/>
      <c r="CN34" s="579"/>
      <c r="CO34" s="579"/>
      <c r="CP34" s="579"/>
      <c r="CQ34" s="579"/>
      <c r="CR34" s="579"/>
      <c r="CS34" s="579"/>
      <c r="CT34" s="583"/>
      <c r="CU34" s="5"/>
      <c r="CV34" s="17"/>
      <c r="CW34" s="69"/>
      <c r="CX34" s="122" t="str">
        <f t="shared" si="21"/>
        <v/>
      </c>
      <c r="CZ34" s="122" t="str">
        <f>+IF(COUNTA(Z34:CT34)=0,"",IF(OR('3. Resultaat planning'!$Z$38&lt;0,'3. Resultaat planning'!$AJ$38&lt;0,'3. Resultaat planning'!$AT$38&lt;0,'3. Resultaat planning'!$BD$38&lt;0),"Fout, corrigeer eerst plannings resultaat",IF(C34="","",IF(AND(OR(X34="Week",X34="Dag"),OR(COUNTA(AW34:BH34)&gt;0,COUNTA(BK34:CT34)&gt;0)),"Fout, vul alleen weekrooster in",IF(AND(X34="Periode",OR(COUNTA(Z34:AT34)&gt;0,COUNTA(BK34:CT34)&gt;0)),"Fout, vul alleen perioderooster in",IF(AND(X34="Jaar",OR(COUNTA(Z34:AT34)&gt;0,COUNTA(AW34:BH34)&gt;0)),"Fout, vul alleen jaarrooster in",IF(AND(OR(X34="Week",X34="periode",X34="jaar"),OR(COUNTA(Z34:CT34)=0,COUNTA(Z34:CT34)=U34)),"","Fout, vul "&amp;U34&amp;" frequentie(s) in")))))))</f>
        <v/>
      </c>
      <c r="DA34" s="122"/>
      <c r="DB34" s="122"/>
      <c r="DC34" s="122"/>
      <c r="DD34" s="122"/>
      <c r="DE34" s="122"/>
      <c r="DF34" s="122"/>
      <c r="DH34">
        <f t="shared" si="24"/>
        <v>0</v>
      </c>
      <c r="DV34">
        <f>+IF(OR('3. Resultaat planning'!$Z$38&lt;0,'3. Resultaat planning'!$AJ$38&lt;0,'3. Resultaat planning'!$AT$38&lt;0,'3. Resultaat planning'!$BD$38&lt;0),0,IF(COUNTA(Z34:CT34)=U34,1,0))</f>
        <v>0</v>
      </c>
    </row>
    <row r="35" spans="1:126" ht="10.95" customHeight="1" x14ac:dyDescent="0.3">
      <c r="A35" s="73"/>
      <c r="B35" s="70"/>
      <c r="C35" s="787" t="str">
        <f>+IF('2. Opsomming schoonmaaktaken'!D72="","",'2. Opsomming schoonmaaktaken'!D72)</f>
        <v/>
      </c>
      <c r="D35" s="787"/>
      <c r="E35" s="787"/>
      <c r="F35" s="787"/>
      <c r="G35" s="787"/>
      <c r="H35" s="787"/>
      <c r="I35" s="787"/>
      <c r="J35" s="787"/>
      <c r="K35" s="787"/>
      <c r="L35" s="787"/>
      <c r="M35" s="787"/>
      <c r="N35" s="787"/>
      <c r="O35" s="784" t="str">
        <f>+IF(C35="","",'2. Opsomming schoonmaaktaken'!AA72/60)</f>
        <v/>
      </c>
      <c r="P35" s="785"/>
      <c r="Q35" s="785"/>
      <c r="R35" s="785"/>
      <c r="S35" s="785"/>
      <c r="T35" s="786"/>
      <c r="U35" s="788" t="str">
        <f>+IF(X35="Week",'2. Opsomming schoonmaaktaken'!AF72,IF(X35="Periode",'2. Opsomming schoonmaaktaken'!AK72,IF(X35="Jaar",'2. Opsomming schoonmaaktaken'!AP72,"")))</f>
        <v/>
      </c>
      <c r="V35" s="789" t="str">
        <f t="shared" ref="V35" si="57">+IF(U35="","","x")</f>
        <v/>
      </c>
      <c r="W35" s="788" t="str">
        <f t="shared" ref="W35" si="58">+IF(X35="","","per")</f>
        <v/>
      </c>
      <c r="X35" s="790" t="str">
        <f>+IF(COUNTA('2. Opsomming schoonmaaktaken'!AF72)=1,"Week",IF(COUNTA('2. Opsomming schoonmaaktaken'!AK72)=1,"Periode",IF(COUNTA('2. Opsomming schoonmaaktaken'!AP72)=1,"Jaar","")))</f>
        <v/>
      </c>
      <c r="Y35" s="333" t="str">
        <f>+IF(COUNTA('2. Opsomming schoonmaaktaken'!AU72)=1,"U zelf",IF(COUNTA('2. Opsomming schoonmaaktaken'!AZ72)=1,"Partner",IF(COUNTA('2. Opsomming schoonmaaktaken'!BE72)=1,"Kind(eren)",IF(COUNTA('2. Opsomming schoonmaaktaken'!BJ72)=1,"Werkster",""))))</f>
        <v/>
      </c>
      <c r="Z35" s="584"/>
      <c r="AA35" s="579"/>
      <c r="AB35" s="579"/>
      <c r="AC35" s="579"/>
      <c r="AD35" s="579"/>
      <c r="AE35" s="579"/>
      <c r="AF35" s="579"/>
      <c r="AG35" s="579"/>
      <c r="AH35" s="579"/>
      <c r="AI35" s="579"/>
      <c r="AJ35" s="579"/>
      <c r="AK35" s="579"/>
      <c r="AL35" s="579"/>
      <c r="AM35" s="579"/>
      <c r="AN35" s="579"/>
      <c r="AO35" s="579"/>
      <c r="AP35" s="579"/>
      <c r="AQ35" s="579"/>
      <c r="AR35" s="579"/>
      <c r="AS35" s="579"/>
      <c r="AT35" s="583"/>
      <c r="AU35" s="79"/>
      <c r="AV35" s="79"/>
      <c r="AW35" s="584"/>
      <c r="AX35" s="579"/>
      <c r="AY35" s="579"/>
      <c r="AZ35" s="579"/>
      <c r="BA35" s="579"/>
      <c r="BB35" s="579"/>
      <c r="BC35" s="579"/>
      <c r="BD35" s="579"/>
      <c r="BE35" s="579"/>
      <c r="BF35" s="579"/>
      <c r="BG35" s="579"/>
      <c r="BH35" s="583"/>
      <c r="BI35" s="70"/>
      <c r="BJ35" s="79"/>
      <c r="BK35" s="584"/>
      <c r="BL35" s="579"/>
      <c r="BM35" s="579"/>
      <c r="BN35" s="579"/>
      <c r="BO35" s="579"/>
      <c r="BP35" s="579"/>
      <c r="BQ35" s="579"/>
      <c r="BR35" s="579"/>
      <c r="BS35" s="579"/>
      <c r="BT35" s="579"/>
      <c r="BU35" s="579"/>
      <c r="BV35" s="579"/>
      <c r="BW35" s="579"/>
      <c r="BX35" s="579"/>
      <c r="BY35" s="579"/>
      <c r="BZ35" s="579"/>
      <c r="CA35" s="579"/>
      <c r="CB35" s="579"/>
      <c r="CC35" s="579"/>
      <c r="CD35" s="579"/>
      <c r="CE35" s="579"/>
      <c r="CF35" s="579"/>
      <c r="CG35" s="579"/>
      <c r="CH35" s="579"/>
      <c r="CI35" s="579"/>
      <c r="CJ35" s="579"/>
      <c r="CK35" s="579"/>
      <c r="CL35" s="579"/>
      <c r="CM35" s="579"/>
      <c r="CN35" s="579"/>
      <c r="CO35" s="579"/>
      <c r="CP35" s="579"/>
      <c r="CQ35" s="579"/>
      <c r="CR35" s="579"/>
      <c r="CS35" s="579"/>
      <c r="CT35" s="583"/>
      <c r="CU35" s="5"/>
      <c r="CV35" s="17"/>
      <c r="CW35" s="69"/>
      <c r="CX35" s="122" t="str">
        <f t="shared" si="21"/>
        <v/>
      </c>
      <c r="CZ35" s="122" t="str">
        <f>+IF(COUNTA(Z35:CT35)=0,"",IF(OR('3. Resultaat planning'!$Z$38&lt;0,'3. Resultaat planning'!$AJ$38&lt;0,'3. Resultaat planning'!$AT$38&lt;0,'3. Resultaat planning'!$BD$38&lt;0),"Fout, corrigeer eerst plannings resultaat",IF(C35="","",IF(AND(OR(X35="Week",X35="Dag"),OR(COUNTA(AW35:BH35)&gt;0,COUNTA(BK35:CT35)&gt;0)),"Fout, vul alleen weekrooster in",IF(AND(X35="Periode",OR(COUNTA(Z35:AT35)&gt;0,COUNTA(BK35:CT35)&gt;0)),"Fout, vul alleen perioderooster in",IF(AND(X35="Jaar",OR(COUNTA(Z35:AT35)&gt;0,COUNTA(AW35:BH35)&gt;0)),"Fout, vul alleen jaarrooster in",IF(AND(OR(X35="Week",X35="periode",X35="jaar"),OR(COUNTA(Z35:CT35)=0,COUNTA(Z35:CT35)=U35)),"","Fout, vul "&amp;U35&amp;" frequentie(s) in")))))))</f>
        <v/>
      </c>
      <c r="DA35" s="122"/>
      <c r="DB35" s="122"/>
      <c r="DC35" s="122"/>
      <c r="DD35" s="122"/>
      <c r="DE35" s="122"/>
      <c r="DF35" s="122"/>
      <c r="DH35">
        <f t="shared" si="24"/>
        <v>0</v>
      </c>
      <c r="DV35">
        <f>+IF(OR('3. Resultaat planning'!$Z$38&lt;0,'3. Resultaat planning'!$AJ$38&lt;0,'3. Resultaat planning'!$AT$38&lt;0,'3. Resultaat planning'!$BD$38&lt;0),0,IF(COUNTA(Z35:CT35)=U35,1,0))</f>
        <v>0</v>
      </c>
    </row>
    <row r="36" spans="1:126" ht="10.95" customHeight="1" x14ac:dyDescent="0.3">
      <c r="A36" s="73"/>
      <c r="B36" s="70"/>
      <c r="C36" s="787" t="str">
        <f>+IF('2. Opsomming schoonmaaktaken'!D75="","",'2. Opsomming schoonmaaktaken'!D75)</f>
        <v/>
      </c>
      <c r="D36" s="787"/>
      <c r="E36" s="787"/>
      <c r="F36" s="787"/>
      <c r="G36" s="787"/>
      <c r="H36" s="787"/>
      <c r="I36" s="787"/>
      <c r="J36" s="787"/>
      <c r="K36" s="787"/>
      <c r="L36" s="787"/>
      <c r="M36" s="787"/>
      <c r="N36" s="787"/>
      <c r="O36" s="784" t="str">
        <f>+IF(C36="","",'2. Opsomming schoonmaaktaken'!AA75/60)</f>
        <v/>
      </c>
      <c r="P36" s="785"/>
      <c r="Q36" s="785"/>
      <c r="R36" s="785"/>
      <c r="S36" s="785"/>
      <c r="T36" s="786"/>
      <c r="U36" s="788" t="str">
        <f>+IF(X36="Week",'2. Opsomming schoonmaaktaken'!AF75,IF(X36="Periode",'2. Opsomming schoonmaaktaken'!AK75,IF(X36="Jaar",'2. Opsomming schoonmaaktaken'!AP75,"")))</f>
        <v/>
      </c>
      <c r="V36" s="789" t="str">
        <f t="shared" ref="V36" si="59">+IF(U36="","","x")</f>
        <v/>
      </c>
      <c r="W36" s="788" t="str">
        <f t="shared" ref="W36" si="60">+IF(X36="","","per")</f>
        <v/>
      </c>
      <c r="X36" s="790" t="str">
        <f>+IF(COUNTA('2. Opsomming schoonmaaktaken'!AF75)=1,"Week",IF(COUNTA('2. Opsomming schoonmaaktaken'!AK75)=1,"Periode",IF(COUNTA('2. Opsomming schoonmaaktaken'!AP75)=1,"Jaar","")))</f>
        <v/>
      </c>
      <c r="Y36" s="333" t="str">
        <f>+IF(COUNTA('2. Opsomming schoonmaaktaken'!AU75)=1,"U zelf",IF(COUNTA('2. Opsomming schoonmaaktaken'!AZ75)=1,"Partner",IF(COUNTA('2. Opsomming schoonmaaktaken'!BE75)=1,"Kind(eren)",IF(COUNTA('2. Opsomming schoonmaaktaken'!BJ75)=1,"Werkster",""))))</f>
        <v/>
      </c>
      <c r="Z36" s="584"/>
      <c r="AA36" s="579"/>
      <c r="AB36" s="579"/>
      <c r="AC36" s="579"/>
      <c r="AD36" s="579"/>
      <c r="AE36" s="579"/>
      <c r="AF36" s="579"/>
      <c r="AG36" s="579"/>
      <c r="AH36" s="579"/>
      <c r="AI36" s="579"/>
      <c r="AJ36" s="579"/>
      <c r="AK36" s="579"/>
      <c r="AL36" s="579"/>
      <c r="AM36" s="579"/>
      <c r="AN36" s="579"/>
      <c r="AO36" s="579"/>
      <c r="AP36" s="579"/>
      <c r="AQ36" s="579"/>
      <c r="AR36" s="579"/>
      <c r="AS36" s="579"/>
      <c r="AT36" s="583"/>
      <c r="AU36" s="79"/>
      <c r="AV36" s="79"/>
      <c r="AW36" s="584"/>
      <c r="AX36" s="579"/>
      <c r="AY36" s="579"/>
      <c r="AZ36" s="579"/>
      <c r="BA36" s="579"/>
      <c r="BB36" s="579"/>
      <c r="BC36" s="579"/>
      <c r="BD36" s="579"/>
      <c r="BE36" s="579"/>
      <c r="BF36" s="579"/>
      <c r="BG36" s="579"/>
      <c r="BH36" s="583"/>
      <c r="BI36" s="70"/>
      <c r="BJ36" s="79"/>
      <c r="BK36" s="584"/>
      <c r="BL36" s="579"/>
      <c r="BM36" s="579"/>
      <c r="BN36" s="579"/>
      <c r="BO36" s="579"/>
      <c r="BP36" s="579"/>
      <c r="BQ36" s="579"/>
      <c r="BR36" s="579"/>
      <c r="BS36" s="579"/>
      <c r="BT36" s="579"/>
      <c r="BU36" s="579"/>
      <c r="BV36" s="579"/>
      <c r="BW36" s="579"/>
      <c r="BX36" s="579"/>
      <c r="BY36" s="579"/>
      <c r="BZ36" s="579"/>
      <c r="CA36" s="579"/>
      <c r="CB36" s="579"/>
      <c r="CC36" s="579"/>
      <c r="CD36" s="579"/>
      <c r="CE36" s="579"/>
      <c r="CF36" s="579"/>
      <c r="CG36" s="579"/>
      <c r="CH36" s="579"/>
      <c r="CI36" s="579"/>
      <c r="CJ36" s="579"/>
      <c r="CK36" s="579"/>
      <c r="CL36" s="579"/>
      <c r="CM36" s="579"/>
      <c r="CN36" s="579"/>
      <c r="CO36" s="579"/>
      <c r="CP36" s="579"/>
      <c r="CQ36" s="579"/>
      <c r="CR36" s="579"/>
      <c r="CS36" s="579"/>
      <c r="CT36" s="583"/>
      <c r="CU36" s="5"/>
      <c r="CV36" s="17"/>
      <c r="CW36" s="69"/>
      <c r="CX36" s="122" t="str">
        <f t="shared" si="21"/>
        <v/>
      </c>
      <c r="CZ36" s="122" t="str">
        <f>+IF(COUNTA(Z36:CT36)=0,"",IF(OR('3. Resultaat planning'!$Z$38&lt;0,'3. Resultaat planning'!$AJ$38&lt;0,'3. Resultaat planning'!$AT$38&lt;0,'3. Resultaat planning'!$BD$38&lt;0),"Fout, corrigeer eerst plannings resultaat",IF(C36="","",IF(AND(OR(X36="Week",X36="Dag"),OR(COUNTA(AW36:BH36)&gt;0,COUNTA(BK36:CT36)&gt;0)),"Fout, vul alleen weekrooster in",IF(AND(X36="Periode",OR(COUNTA(Z36:AT36)&gt;0,COUNTA(BK36:CT36)&gt;0)),"Fout, vul alleen perioderooster in",IF(AND(X36="Jaar",OR(COUNTA(Z36:AT36)&gt;0,COUNTA(AW36:BH36)&gt;0)),"Fout, vul alleen jaarrooster in",IF(AND(OR(X36="Week",X36="periode",X36="jaar"),OR(COUNTA(Z36:CT36)=0,COUNTA(Z36:CT36)=U36)),"","Fout, vul "&amp;U36&amp;" frequentie(s) in")))))))</f>
        <v/>
      </c>
      <c r="DA36" s="122"/>
      <c r="DB36" s="122"/>
      <c r="DC36" s="122"/>
      <c r="DD36" s="122"/>
      <c r="DE36" s="122"/>
      <c r="DF36" s="122"/>
      <c r="DH36">
        <f t="shared" si="24"/>
        <v>0</v>
      </c>
      <c r="DV36">
        <f>+IF(OR('3. Resultaat planning'!$Z$38&lt;0,'3. Resultaat planning'!$AJ$38&lt;0,'3. Resultaat planning'!$AT$38&lt;0,'3. Resultaat planning'!$BD$38&lt;0),0,IF(COUNTA(Z36:CT36)=U36,1,0))</f>
        <v>0</v>
      </c>
    </row>
    <row r="37" spans="1:126" ht="10.95" customHeight="1" x14ac:dyDescent="0.3">
      <c r="A37" s="73"/>
      <c r="B37" s="70"/>
      <c r="C37" s="787" t="str">
        <f>+IF('2. Opsomming schoonmaaktaken'!D78="","",'2. Opsomming schoonmaaktaken'!D78)</f>
        <v/>
      </c>
      <c r="D37" s="787"/>
      <c r="E37" s="787"/>
      <c r="F37" s="787"/>
      <c r="G37" s="787"/>
      <c r="H37" s="787"/>
      <c r="I37" s="787"/>
      <c r="J37" s="787"/>
      <c r="K37" s="787"/>
      <c r="L37" s="787"/>
      <c r="M37" s="787"/>
      <c r="N37" s="787"/>
      <c r="O37" s="784" t="str">
        <f>+IF(C37="","",'2. Opsomming schoonmaaktaken'!AA78/60)</f>
        <v/>
      </c>
      <c r="P37" s="785"/>
      <c r="Q37" s="785"/>
      <c r="R37" s="785"/>
      <c r="S37" s="785"/>
      <c r="T37" s="786"/>
      <c r="U37" s="788" t="str">
        <f>+IF(X37="Week",'2. Opsomming schoonmaaktaken'!AF78,IF(X37="Periode",'2. Opsomming schoonmaaktaken'!AK78,IF(X37="Jaar",'2. Opsomming schoonmaaktaken'!AP78,"")))</f>
        <v/>
      </c>
      <c r="V37" s="789" t="str">
        <f t="shared" ref="V37" si="61">+IF(U37="","","x")</f>
        <v/>
      </c>
      <c r="W37" s="788" t="str">
        <f t="shared" ref="W37" si="62">+IF(X37="","","per")</f>
        <v/>
      </c>
      <c r="X37" s="790" t="str">
        <f>+IF(COUNTA('2. Opsomming schoonmaaktaken'!AF78)=1,"Week",IF(COUNTA('2. Opsomming schoonmaaktaken'!AK78)=1,"Periode",IF(COUNTA('2. Opsomming schoonmaaktaken'!AP78)=1,"Jaar","")))</f>
        <v/>
      </c>
      <c r="Y37" s="333" t="str">
        <f>+IF(COUNTA('2. Opsomming schoonmaaktaken'!AU78)=1,"U zelf",IF(COUNTA('2. Opsomming schoonmaaktaken'!AZ78)=1,"Partner",IF(COUNTA('2. Opsomming schoonmaaktaken'!BE78)=1,"Kind(eren)",IF(COUNTA('2. Opsomming schoonmaaktaken'!BJ78)=1,"Werkster",""))))</f>
        <v/>
      </c>
      <c r="Z37" s="584"/>
      <c r="AA37" s="579"/>
      <c r="AB37" s="579"/>
      <c r="AC37" s="579"/>
      <c r="AD37" s="579"/>
      <c r="AE37" s="579"/>
      <c r="AF37" s="579"/>
      <c r="AG37" s="579"/>
      <c r="AH37" s="579"/>
      <c r="AI37" s="579"/>
      <c r="AJ37" s="579"/>
      <c r="AK37" s="579"/>
      <c r="AL37" s="579"/>
      <c r="AM37" s="579"/>
      <c r="AN37" s="579"/>
      <c r="AO37" s="579"/>
      <c r="AP37" s="579"/>
      <c r="AQ37" s="579"/>
      <c r="AR37" s="579"/>
      <c r="AS37" s="579"/>
      <c r="AT37" s="583"/>
      <c r="AU37" s="79"/>
      <c r="AV37" s="79"/>
      <c r="AW37" s="584"/>
      <c r="AX37" s="579"/>
      <c r="AY37" s="579"/>
      <c r="AZ37" s="579"/>
      <c r="BA37" s="579"/>
      <c r="BB37" s="579"/>
      <c r="BC37" s="579"/>
      <c r="BD37" s="579"/>
      <c r="BE37" s="579"/>
      <c r="BF37" s="579"/>
      <c r="BG37" s="579"/>
      <c r="BH37" s="583"/>
      <c r="BI37" s="70"/>
      <c r="BJ37" s="79"/>
      <c r="BK37" s="584"/>
      <c r="BL37" s="579"/>
      <c r="BM37" s="579"/>
      <c r="BN37" s="579"/>
      <c r="BO37" s="579"/>
      <c r="BP37" s="579"/>
      <c r="BQ37" s="579"/>
      <c r="BR37" s="579"/>
      <c r="BS37" s="579"/>
      <c r="BT37" s="579"/>
      <c r="BU37" s="579"/>
      <c r="BV37" s="579"/>
      <c r="BW37" s="579"/>
      <c r="BX37" s="579"/>
      <c r="BY37" s="579"/>
      <c r="BZ37" s="579"/>
      <c r="CA37" s="579"/>
      <c r="CB37" s="579"/>
      <c r="CC37" s="579"/>
      <c r="CD37" s="579"/>
      <c r="CE37" s="579"/>
      <c r="CF37" s="579"/>
      <c r="CG37" s="579"/>
      <c r="CH37" s="579"/>
      <c r="CI37" s="579"/>
      <c r="CJ37" s="579"/>
      <c r="CK37" s="579"/>
      <c r="CL37" s="579"/>
      <c r="CM37" s="579"/>
      <c r="CN37" s="579"/>
      <c r="CO37" s="579"/>
      <c r="CP37" s="579"/>
      <c r="CQ37" s="579"/>
      <c r="CR37" s="579"/>
      <c r="CS37" s="579"/>
      <c r="CT37" s="583"/>
      <c r="CU37" s="5"/>
      <c r="CV37" s="17"/>
      <c r="CW37" s="69"/>
      <c r="CX37" s="122" t="str">
        <f t="shared" si="21"/>
        <v/>
      </c>
      <c r="CZ37" s="122" t="str">
        <f>+IF(COUNTA(Z37:CT37)=0,"",IF(OR('3. Resultaat planning'!$Z$38&lt;0,'3. Resultaat planning'!$AJ$38&lt;0,'3. Resultaat planning'!$AT$38&lt;0,'3. Resultaat planning'!$BD$38&lt;0),"Fout, corrigeer eerst plannings resultaat",IF(C37="","",IF(AND(OR(X37="Week",X37="Dag"),OR(COUNTA(AW37:BH37)&gt;0,COUNTA(BK37:CT37)&gt;0)),"Fout, vul alleen weekrooster in",IF(AND(X37="Periode",OR(COUNTA(Z37:AT37)&gt;0,COUNTA(BK37:CT37)&gt;0)),"Fout, vul alleen perioderooster in",IF(AND(X37="Jaar",OR(COUNTA(Z37:AT37)&gt;0,COUNTA(AW37:BH37)&gt;0)),"Fout, vul alleen jaarrooster in",IF(AND(OR(X37="Week",X37="periode",X37="jaar"),OR(COUNTA(Z37:CT37)=0,COUNTA(Z37:CT37)=U37)),"","Fout, vul "&amp;U37&amp;" frequentie(s) in")))))))</f>
        <v/>
      </c>
      <c r="DA37" s="122"/>
      <c r="DB37" s="122"/>
      <c r="DC37" s="122"/>
      <c r="DD37" s="122"/>
      <c r="DE37" s="122"/>
      <c r="DF37" s="122"/>
      <c r="DH37">
        <f t="shared" si="24"/>
        <v>0</v>
      </c>
      <c r="DV37">
        <f>+IF(OR('3. Resultaat planning'!$Z$38&lt;0,'3. Resultaat planning'!$AJ$38&lt;0,'3. Resultaat planning'!$AT$38&lt;0,'3. Resultaat planning'!$BD$38&lt;0),0,IF(COUNTA(Z37:CT37)=U37,1,0))</f>
        <v>0</v>
      </c>
    </row>
    <row r="38" spans="1:126" ht="10.95" customHeight="1" x14ac:dyDescent="0.3">
      <c r="A38" s="73"/>
      <c r="B38" s="70"/>
      <c r="C38" s="787" t="str">
        <f>+IF('2. Opsomming schoonmaaktaken'!D81="","",'2. Opsomming schoonmaaktaken'!D81)</f>
        <v/>
      </c>
      <c r="D38" s="787"/>
      <c r="E38" s="787"/>
      <c r="F38" s="787"/>
      <c r="G38" s="787"/>
      <c r="H38" s="787"/>
      <c r="I38" s="787"/>
      <c r="J38" s="787"/>
      <c r="K38" s="787"/>
      <c r="L38" s="787"/>
      <c r="M38" s="787"/>
      <c r="N38" s="787"/>
      <c r="O38" s="784" t="str">
        <f>+IF(C38="","",'2. Opsomming schoonmaaktaken'!AA81/60)</f>
        <v/>
      </c>
      <c r="P38" s="785"/>
      <c r="Q38" s="785"/>
      <c r="R38" s="785"/>
      <c r="S38" s="785"/>
      <c r="T38" s="786"/>
      <c r="U38" s="788" t="str">
        <f>+IF(X38="Week",'2. Opsomming schoonmaaktaken'!AF81,IF(X38="Periode",'2. Opsomming schoonmaaktaken'!AK81,IF(X38="Jaar",'2. Opsomming schoonmaaktaken'!AP81,"")))</f>
        <v/>
      </c>
      <c r="V38" s="789" t="str">
        <f t="shared" ref="V38" si="63">+IF(U38="","","x")</f>
        <v/>
      </c>
      <c r="W38" s="788" t="str">
        <f t="shared" ref="W38" si="64">+IF(X38="","","per")</f>
        <v/>
      </c>
      <c r="X38" s="790" t="str">
        <f>+IF(COUNTA('2. Opsomming schoonmaaktaken'!AF81)=1,"Week",IF(COUNTA('2. Opsomming schoonmaaktaken'!AK81)=1,"Periode",IF(COUNTA('2. Opsomming schoonmaaktaken'!AP81)=1,"Jaar","")))</f>
        <v/>
      </c>
      <c r="Y38" s="333" t="str">
        <f>+IF(COUNTA('2. Opsomming schoonmaaktaken'!AU81)=1,"U zelf",IF(COUNTA('2. Opsomming schoonmaaktaken'!AZ81)=1,"Partner",IF(COUNTA('2. Opsomming schoonmaaktaken'!BE81)=1,"Kind(eren)",IF(COUNTA('2. Opsomming schoonmaaktaken'!BJ81)=1,"Werkster",""))))</f>
        <v/>
      </c>
      <c r="Z38" s="584"/>
      <c r="AA38" s="579"/>
      <c r="AB38" s="579"/>
      <c r="AC38" s="579"/>
      <c r="AD38" s="579"/>
      <c r="AE38" s="579"/>
      <c r="AF38" s="579"/>
      <c r="AG38" s="579"/>
      <c r="AH38" s="579"/>
      <c r="AI38" s="579"/>
      <c r="AJ38" s="579"/>
      <c r="AK38" s="579"/>
      <c r="AL38" s="579"/>
      <c r="AM38" s="579"/>
      <c r="AN38" s="579"/>
      <c r="AO38" s="579"/>
      <c r="AP38" s="579"/>
      <c r="AQ38" s="579"/>
      <c r="AR38" s="579"/>
      <c r="AS38" s="579"/>
      <c r="AT38" s="583"/>
      <c r="AU38" s="79"/>
      <c r="AV38" s="79"/>
      <c r="AW38" s="584"/>
      <c r="AX38" s="579"/>
      <c r="AY38" s="579"/>
      <c r="AZ38" s="579"/>
      <c r="BA38" s="579"/>
      <c r="BB38" s="579"/>
      <c r="BC38" s="579"/>
      <c r="BD38" s="579"/>
      <c r="BE38" s="579"/>
      <c r="BF38" s="579"/>
      <c r="BG38" s="579"/>
      <c r="BH38" s="583"/>
      <c r="BI38" s="70"/>
      <c r="BJ38" s="79"/>
      <c r="BK38" s="584"/>
      <c r="BL38" s="579"/>
      <c r="BM38" s="579"/>
      <c r="BN38" s="579"/>
      <c r="BO38" s="579"/>
      <c r="BP38" s="579"/>
      <c r="BQ38" s="579"/>
      <c r="BR38" s="579"/>
      <c r="BS38" s="579"/>
      <c r="BT38" s="579"/>
      <c r="BU38" s="579"/>
      <c r="BV38" s="579"/>
      <c r="BW38" s="579"/>
      <c r="BX38" s="579"/>
      <c r="BY38" s="579"/>
      <c r="BZ38" s="579"/>
      <c r="CA38" s="579"/>
      <c r="CB38" s="579"/>
      <c r="CC38" s="579"/>
      <c r="CD38" s="579"/>
      <c r="CE38" s="579"/>
      <c r="CF38" s="579"/>
      <c r="CG38" s="579"/>
      <c r="CH38" s="579"/>
      <c r="CI38" s="579"/>
      <c r="CJ38" s="579"/>
      <c r="CK38" s="579"/>
      <c r="CL38" s="579"/>
      <c r="CM38" s="579"/>
      <c r="CN38" s="579"/>
      <c r="CO38" s="579"/>
      <c r="CP38" s="579"/>
      <c r="CQ38" s="579"/>
      <c r="CR38" s="579"/>
      <c r="CS38" s="579"/>
      <c r="CT38" s="583"/>
      <c r="CU38" s="5"/>
      <c r="CV38" s="17"/>
      <c r="CW38" s="69"/>
      <c r="CX38" s="122" t="str">
        <f t="shared" si="21"/>
        <v/>
      </c>
      <c r="CZ38" s="122" t="str">
        <f>+IF(COUNTA(Z38:CT38)=0,"",IF(OR('3. Resultaat planning'!$Z$38&lt;0,'3. Resultaat planning'!$AJ$38&lt;0,'3. Resultaat planning'!$AT$38&lt;0,'3. Resultaat planning'!$BD$38&lt;0),"Fout, corrigeer eerst plannings resultaat",IF(C38="","",IF(AND(OR(X38="Week",X38="Dag"),OR(COUNTA(AW38:BH38)&gt;0,COUNTA(BK38:CT38)&gt;0)),"Fout, vul alleen weekrooster in",IF(AND(X38="Periode",OR(COUNTA(Z38:AT38)&gt;0,COUNTA(BK38:CT38)&gt;0)),"Fout, vul alleen perioderooster in",IF(AND(X38="Jaar",OR(COUNTA(Z38:AT38)&gt;0,COUNTA(AW38:BH38)&gt;0)),"Fout, vul alleen jaarrooster in",IF(AND(OR(X38="Week",X38="periode",X38="jaar"),OR(COUNTA(Z38:CT38)=0,COUNTA(Z38:CT38)=U38)),"","Fout, vul "&amp;U38&amp;" frequentie(s) in")))))))</f>
        <v/>
      </c>
      <c r="DA38" s="122"/>
      <c r="DB38" s="122"/>
      <c r="DC38" s="122"/>
      <c r="DD38" s="122"/>
      <c r="DE38" s="122"/>
      <c r="DF38" s="122"/>
      <c r="DH38">
        <f t="shared" ref="DH38:DH48" si="65">+IF(COUNTA(Z38:CT38)=U38,1,0)</f>
        <v>0</v>
      </c>
      <c r="DV38">
        <f>+IF(OR('3. Resultaat planning'!$Z$38&lt;0,'3. Resultaat planning'!$AJ$38&lt;0,'3. Resultaat planning'!$AT$38&lt;0,'3. Resultaat planning'!$BD$38&lt;0),0,IF(COUNTA(Z38:CT38)=U38,1,0))</f>
        <v>0</v>
      </c>
    </row>
    <row r="39" spans="1:126" ht="10.95" customHeight="1" x14ac:dyDescent="0.3">
      <c r="A39" s="73"/>
      <c r="B39" s="70"/>
      <c r="C39" s="787" t="str">
        <f>+IF('2. Opsomming schoonmaaktaken'!D84="","",'2. Opsomming schoonmaaktaken'!D84)</f>
        <v/>
      </c>
      <c r="D39" s="787"/>
      <c r="E39" s="787"/>
      <c r="F39" s="787"/>
      <c r="G39" s="787"/>
      <c r="H39" s="787"/>
      <c r="I39" s="787"/>
      <c r="J39" s="787"/>
      <c r="K39" s="787"/>
      <c r="L39" s="787"/>
      <c r="M39" s="787"/>
      <c r="N39" s="787"/>
      <c r="O39" s="784" t="str">
        <f>+IF(C39="","",'2. Opsomming schoonmaaktaken'!AA84/60)</f>
        <v/>
      </c>
      <c r="P39" s="785"/>
      <c r="Q39" s="785"/>
      <c r="R39" s="785"/>
      <c r="S39" s="785"/>
      <c r="T39" s="786"/>
      <c r="U39" s="788" t="str">
        <f>+IF(X39="Week",'2. Opsomming schoonmaaktaken'!AF84,IF(X39="Periode",'2. Opsomming schoonmaaktaken'!AK84,IF(X39="Jaar",'2. Opsomming schoonmaaktaken'!AP84,"")))</f>
        <v/>
      </c>
      <c r="V39" s="789" t="str">
        <f t="shared" ref="V39" si="66">+IF(U39="","","x")</f>
        <v/>
      </c>
      <c r="W39" s="788" t="str">
        <f t="shared" ref="W39" si="67">+IF(X39="","","per")</f>
        <v/>
      </c>
      <c r="X39" s="790" t="str">
        <f>+IF(COUNTA('2. Opsomming schoonmaaktaken'!AF84)=1,"Week",IF(COUNTA('2. Opsomming schoonmaaktaken'!AK84)=1,"Periode",IF(COUNTA('2. Opsomming schoonmaaktaken'!AP84)=1,"Jaar","")))</f>
        <v/>
      </c>
      <c r="Y39" s="333" t="str">
        <f>+IF(COUNTA('2. Opsomming schoonmaaktaken'!AU84)=1,"U zelf",IF(COUNTA('2. Opsomming schoonmaaktaken'!AZ84)=1,"Partner",IF(COUNTA('2. Opsomming schoonmaaktaken'!BE84)=1,"Kind(eren)",IF(COUNTA('2. Opsomming schoonmaaktaken'!BJ84)=1,"Werkster",""))))</f>
        <v/>
      </c>
      <c r="Z39" s="584"/>
      <c r="AA39" s="579"/>
      <c r="AB39" s="579"/>
      <c r="AC39" s="579"/>
      <c r="AD39" s="579"/>
      <c r="AE39" s="579"/>
      <c r="AF39" s="579"/>
      <c r="AG39" s="579"/>
      <c r="AH39" s="579"/>
      <c r="AI39" s="579"/>
      <c r="AJ39" s="579"/>
      <c r="AK39" s="579"/>
      <c r="AL39" s="579"/>
      <c r="AM39" s="579"/>
      <c r="AN39" s="579"/>
      <c r="AO39" s="579"/>
      <c r="AP39" s="579"/>
      <c r="AQ39" s="579"/>
      <c r="AR39" s="579"/>
      <c r="AS39" s="579"/>
      <c r="AT39" s="583"/>
      <c r="AU39" s="79"/>
      <c r="AV39" s="79"/>
      <c r="AW39" s="584"/>
      <c r="AX39" s="579"/>
      <c r="AY39" s="579"/>
      <c r="AZ39" s="579"/>
      <c r="BA39" s="579"/>
      <c r="BB39" s="579"/>
      <c r="BC39" s="579"/>
      <c r="BD39" s="579"/>
      <c r="BE39" s="579"/>
      <c r="BF39" s="579"/>
      <c r="BG39" s="579"/>
      <c r="BH39" s="583"/>
      <c r="BI39" s="70"/>
      <c r="BJ39" s="79"/>
      <c r="BK39" s="584"/>
      <c r="BL39" s="579"/>
      <c r="BM39" s="579"/>
      <c r="BN39" s="579"/>
      <c r="BO39" s="579"/>
      <c r="BP39" s="579"/>
      <c r="BQ39" s="579"/>
      <c r="BR39" s="579"/>
      <c r="BS39" s="579"/>
      <c r="BT39" s="579"/>
      <c r="BU39" s="579"/>
      <c r="BV39" s="579"/>
      <c r="BW39" s="579"/>
      <c r="BX39" s="579"/>
      <c r="BY39" s="579"/>
      <c r="BZ39" s="579"/>
      <c r="CA39" s="579"/>
      <c r="CB39" s="579"/>
      <c r="CC39" s="579"/>
      <c r="CD39" s="579"/>
      <c r="CE39" s="579"/>
      <c r="CF39" s="579"/>
      <c r="CG39" s="579"/>
      <c r="CH39" s="579"/>
      <c r="CI39" s="579"/>
      <c r="CJ39" s="579"/>
      <c r="CK39" s="579"/>
      <c r="CL39" s="579"/>
      <c r="CM39" s="579"/>
      <c r="CN39" s="579"/>
      <c r="CO39" s="579"/>
      <c r="CP39" s="579"/>
      <c r="CQ39" s="579"/>
      <c r="CR39" s="579"/>
      <c r="CS39" s="579"/>
      <c r="CT39" s="583"/>
      <c r="CU39" s="5"/>
      <c r="CV39" s="17"/>
      <c r="CW39" s="69"/>
      <c r="CX39" s="122" t="str">
        <f t="shared" si="21"/>
        <v/>
      </c>
      <c r="CZ39" s="122" t="str">
        <f>+IF(COUNTA(Z39:CT39)=0,"",IF(OR('3. Resultaat planning'!$Z$38&lt;0,'3. Resultaat planning'!$AJ$38&lt;0,'3. Resultaat planning'!$AT$38&lt;0,'3. Resultaat planning'!$BD$38&lt;0),"Fout, corrigeer eerst plannings resultaat",IF(C39="","",IF(AND(OR(X39="Week",X39="Dag"),OR(COUNTA(AW39:BH39)&gt;0,COUNTA(BK39:CT39)&gt;0)),"Fout, vul alleen weekrooster in",IF(AND(X39="Periode",OR(COUNTA(Z39:AT39)&gt;0,COUNTA(BK39:CT39)&gt;0)),"Fout, vul alleen perioderooster in",IF(AND(X39="Jaar",OR(COUNTA(Z39:AT39)&gt;0,COUNTA(AW39:BH39)&gt;0)),"Fout, vul alleen jaarrooster in",IF(AND(OR(X39="Week",X39="periode",X39="jaar"),OR(COUNTA(Z39:CT39)=0,COUNTA(Z39:CT39)=U39)),"","Fout, vul "&amp;U39&amp;" frequentie(s) in")))))))</f>
        <v/>
      </c>
      <c r="DA39" s="122"/>
      <c r="DB39" s="122"/>
      <c r="DC39" s="122"/>
      <c r="DD39" s="122"/>
      <c r="DE39" s="122"/>
      <c r="DF39" s="122"/>
      <c r="DH39">
        <f t="shared" si="65"/>
        <v>0</v>
      </c>
      <c r="DV39">
        <f>+IF(OR('3. Resultaat planning'!$Z$38&lt;0,'3. Resultaat planning'!$AJ$38&lt;0,'3. Resultaat planning'!$AT$38&lt;0,'3. Resultaat planning'!$BD$38&lt;0),0,IF(COUNTA(Z39:CT39)=U39,1,0))</f>
        <v>0</v>
      </c>
    </row>
    <row r="40" spans="1:126" ht="10.95" customHeight="1" x14ac:dyDescent="0.3">
      <c r="A40" s="73"/>
      <c r="B40" s="70"/>
      <c r="C40" s="787" t="str">
        <f>+IF('2. Opsomming schoonmaaktaken'!D87="","",'2. Opsomming schoonmaaktaken'!D87)</f>
        <v/>
      </c>
      <c r="D40" s="787"/>
      <c r="E40" s="787"/>
      <c r="F40" s="787"/>
      <c r="G40" s="787"/>
      <c r="H40" s="787"/>
      <c r="I40" s="787"/>
      <c r="J40" s="787"/>
      <c r="K40" s="787"/>
      <c r="L40" s="787"/>
      <c r="M40" s="787"/>
      <c r="N40" s="787"/>
      <c r="O40" s="784" t="str">
        <f>+IF(C40="","",'2. Opsomming schoonmaaktaken'!AA87/60)</f>
        <v/>
      </c>
      <c r="P40" s="785"/>
      <c r="Q40" s="785"/>
      <c r="R40" s="785"/>
      <c r="S40" s="785"/>
      <c r="T40" s="786"/>
      <c r="U40" s="788" t="str">
        <f>+IF(X40="Week",'2. Opsomming schoonmaaktaken'!AF87,IF(X40="Periode",'2. Opsomming schoonmaaktaken'!AK87,IF(X40="Jaar",'2. Opsomming schoonmaaktaken'!AP87,"")))</f>
        <v/>
      </c>
      <c r="V40" s="789" t="str">
        <f t="shared" ref="V40" si="68">+IF(U40="","","x")</f>
        <v/>
      </c>
      <c r="W40" s="788" t="str">
        <f t="shared" ref="W40" si="69">+IF(X40="","","per")</f>
        <v/>
      </c>
      <c r="X40" s="790" t="str">
        <f>+IF(COUNTA('2. Opsomming schoonmaaktaken'!AF87)=1,"Week",IF(COUNTA('2. Opsomming schoonmaaktaken'!AK87)=1,"Periode",IF(COUNTA('2. Opsomming schoonmaaktaken'!AP87)=1,"Jaar","")))</f>
        <v/>
      </c>
      <c r="Y40" s="333" t="str">
        <f>+IF(COUNTA('2. Opsomming schoonmaaktaken'!AU87)=1,"U zelf",IF(COUNTA('2. Opsomming schoonmaaktaken'!AZ87)=1,"Partner",IF(COUNTA('2. Opsomming schoonmaaktaken'!BE87)=1,"Kind(eren)",IF(COUNTA('2. Opsomming schoonmaaktaken'!BJ87)=1,"Werkster",""))))</f>
        <v/>
      </c>
      <c r="Z40" s="584"/>
      <c r="AA40" s="579"/>
      <c r="AB40" s="579"/>
      <c r="AC40" s="579"/>
      <c r="AD40" s="579"/>
      <c r="AE40" s="579"/>
      <c r="AF40" s="579"/>
      <c r="AG40" s="579"/>
      <c r="AH40" s="579"/>
      <c r="AI40" s="579"/>
      <c r="AJ40" s="579"/>
      <c r="AK40" s="579"/>
      <c r="AL40" s="579"/>
      <c r="AM40" s="579"/>
      <c r="AN40" s="579"/>
      <c r="AO40" s="579"/>
      <c r="AP40" s="579"/>
      <c r="AQ40" s="579"/>
      <c r="AR40" s="579"/>
      <c r="AS40" s="579"/>
      <c r="AT40" s="583"/>
      <c r="AU40" s="79"/>
      <c r="AV40" s="79"/>
      <c r="AW40" s="584"/>
      <c r="AX40" s="579"/>
      <c r="AY40" s="579"/>
      <c r="AZ40" s="579"/>
      <c r="BA40" s="579"/>
      <c r="BB40" s="579"/>
      <c r="BC40" s="579"/>
      <c r="BD40" s="579"/>
      <c r="BE40" s="579"/>
      <c r="BF40" s="579"/>
      <c r="BG40" s="579"/>
      <c r="BH40" s="583"/>
      <c r="BI40" s="70"/>
      <c r="BJ40" s="79"/>
      <c r="BK40" s="584"/>
      <c r="BL40" s="579"/>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9"/>
      <c r="CI40" s="579"/>
      <c r="CJ40" s="579"/>
      <c r="CK40" s="579"/>
      <c r="CL40" s="579"/>
      <c r="CM40" s="579"/>
      <c r="CN40" s="579"/>
      <c r="CO40" s="579"/>
      <c r="CP40" s="579"/>
      <c r="CQ40" s="579"/>
      <c r="CR40" s="579"/>
      <c r="CS40" s="579"/>
      <c r="CT40" s="583"/>
      <c r="CU40" s="5"/>
      <c r="CV40" s="17"/>
      <c r="CW40" s="69"/>
      <c r="CX40" s="122" t="str">
        <f t="shared" si="21"/>
        <v/>
      </c>
      <c r="CZ40" s="122" t="str">
        <f>+IF(COUNTA(Z40:CT40)=0,"",IF(OR('3. Resultaat planning'!$Z$38&lt;0,'3. Resultaat planning'!$AJ$38&lt;0,'3. Resultaat planning'!$AT$38&lt;0,'3. Resultaat planning'!$BD$38&lt;0),"Fout, corrigeer eerst plannings resultaat",IF(C40="","",IF(AND(OR(X40="Week",X40="Dag"),OR(COUNTA(AW40:BH40)&gt;0,COUNTA(BK40:CT40)&gt;0)),"Fout, vul alleen weekrooster in",IF(AND(X40="Periode",OR(COUNTA(Z40:AT40)&gt;0,COUNTA(BK40:CT40)&gt;0)),"Fout, vul alleen perioderooster in",IF(AND(X40="Jaar",OR(COUNTA(Z40:AT40)&gt;0,COUNTA(AW40:BH40)&gt;0)),"Fout, vul alleen jaarrooster in",IF(AND(OR(X40="Week",X40="periode",X40="jaar"),OR(COUNTA(Z40:CT40)=0,COUNTA(Z40:CT40)=U40)),"","Fout, vul "&amp;U40&amp;" frequentie(s) in")))))))</f>
        <v/>
      </c>
      <c r="DA40" s="122"/>
      <c r="DB40" s="122"/>
      <c r="DC40" s="122"/>
      <c r="DD40" s="122"/>
      <c r="DE40" s="122"/>
      <c r="DF40" s="122"/>
      <c r="DH40">
        <f t="shared" si="65"/>
        <v>0</v>
      </c>
      <c r="DV40">
        <f>+IF(OR('3. Resultaat planning'!$Z$38&lt;0,'3. Resultaat planning'!$AJ$38&lt;0,'3. Resultaat planning'!$AT$38&lt;0,'3. Resultaat planning'!$BD$38&lt;0),0,IF(COUNTA(Z40:CT40)=U40,1,0))</f>
        <v>0</v>
      </c>
    </row>
    <row r="41" spans="1:126" ht="10.95" customHeight="1" x14ac:dyDescent="0.3">
      <c r="A41" s="73"/>
      <c r="B41" s="70"/>
      <c r="C41" s="787" t="str">
        <f>+IF('2. Opsomming schoonmaaktaken'!D90="","",'2. Opsomming schoonmaaktaken'!D90)</f>
        <v/>
      </c>
      <c r="D41" s="787"/>
      <c r="E41" s="787"/>
      <c r="F41" s="787"/>
      <c r="G41" s="787"/>
      <c r="H41" s="787"/>
      <c r="I41" s="787"/>
      <c r="J41" s="787"/>
      <c r="K41" s="787"/>
      <c r="L41" s="787"/>
      <c r="M41" s="787"/>
      <c r="N41" s="787"/>
      <c r="O41" s="784" t="str">
        <f>+IF(C41="","",'2. Opsomming schoonmaaktaken'!AA90/60)</f>
        <v/>
      </c>
      <c r="P41" s="785"/>
      <c r="Q41" s="785"/>
      <c r="R41" s="785"/>
      <c r="S41" s="785"/>
      <c r="T41" s="786"/>
      <c r="U41" s="788" t="str">
        <f>+IF(X41="Week",'2. Opsomming schoonmaaktaken'!AF90,IF(X41="Periode",'2. Opsomming schoonmaaktaken'!AK90,IF(X41="Jaar",'2. Opsomming schoonmaaktaken'!AP90,"")))</f>
        <v/>
      </c>
      <c r="V41" s="789" t="str">
        <f t="shared" ref="V41" si="70">+IF(U41="","","x")</f>
        <v/>
      </c>
      <c r="W41" s="788" t="str">
        <f t="shared" ref="W41" si="71">+IF(X41="","","per")</f>
        <v/>
      </c>
      <c r="X41" s="790" t="str">
        <f>+IF(COUNTA('2. Opsomming schoonmaaktaken'!AF90)=1,"Week",IF(COUNTA('2. Opsomming schoonmaaktaken'!AK90)=1,"Periode",IF(COUNTA('2. Opsomming schoonmaaktaken'!AP90)=1,"Jaar","")))</f>
        <v/>
      </c>
      <c r="Y41" s="333" t="str">
        <f>+IF(COUNTA('2. Opsomming schoonmaaktaken'!AU90)=1,"U zelf",IF(COUNTA('2. Opsomming schoonmaaktaken'!AZ90)=1,"Partner",IF(COUNTA('2. Opsomming schoonmaaktaken'!BE90)=1,"Kind(eren)",IF(COUNTA('2. Opsomming schoonmaaktaken'!BJ90)=1,"Werkster",""))))</f>
        <v/>
      </c>
      <c r="Z41" s="584"/>
      <c r="AA41" s="579"/>
      <c r="AB41" s="579"/>
      <c r="AC41" s="579"/>
      <c r="AD41" s="579"/>
      <c r="AE41" s="579"/>
      <c r="AF41" s="579"/>
      <c r="AG41" s="579"/>
      <c r="AH41" s="579"/>
      <c r="AI41" s="579"/>
      <c r="AJ41" s="579"/>
      <c r="AK41" s="579"/>
      <c r="AL41" s="579"/>
      <c r="AM41" s="579"/>
      <c r="AN41" s="579"/>
      <c r="AO41" s="579"/>
      <c r="AP41" s="579"/>
      <c r="AQ41" s="579"/>
      <c r="AR41" s="579"/>
      <c r="AS41" s="579"/>
      <c r="AT41" s="583"/>
      <c r="AU41" s="79"/>
      <c r="AV41" s="79"/>
      <c r="AW41" s="584"/>
      <c r="AX41" s="579"/>
      <c r="AY41" s="579"/>
      <c r="AZ41" s="579"/>
      <c r="BA41" s="579"/>
      <c r="BB41" s="579"/>
      <c r="BC41" s="579"/>
      <c r="BD41" s="579"/>
      <c r="BE41" s="579"/>
      <c r="BF41" s="579"/>
      <c r="BG41" s="579"/>
      <c r="BH41" s="583"/>
      <c r="BI41" s="70"/>
      <c r="BJ41" s="79"/>
      <c r="BK41" s="584"/>
      <c r="BL41" s="579"/>
      <c r="BM41" s="579"/>
      <c r="BN41" s="579"/>
      <c r="BO41" s="579"/>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579"/>
      <c r="CP41" s="579"/>
      <c r="CQ41" s="579"/>
      <c r="CR41" s="579"/>
      <c r="CS41" s="579"/>
      <c r="CT41" s="583"/>
      <c r="CU41" s="5"/>
      <c r="CV41" s="17"/>
      <c r="CW41" s="69"/>
      <c r="CX41" s="122" t="str">
        <f t="shared" si="21"/>
        <v/>
      </c>
      <c r="CZ41" s="122" t="str">
        <f>+IF(COUNTA(Z41:CT41)=0,"",IF(OR('3. Resultaat planning'!$Z$38&lt;0,'3. Resultaat planning'!$AJ$38&lt;0,'3. Resultaat planning'!$AT$38&lt;0,'3. Resultaat planning'!$BD$38&lt;0),"Fout, corrigeer eerst plannings resultaat",IF(C41="","",IF(AND(OR(X41="Week",X41="Dag"),OR(COUNTA(AW41:BH41)&gt;0,COUNTA(BK41:CT41)&gt;0)),"Fout, vul alleen weekrooster in",IF(AND(X41="Periode",OR(COUNTA(Z41:AT41)&gt;0,COUNTA(BK41:CT41)&gt;0)),"Fout, vul alleen perioderooster in",IF(AND(X41="Jaar",OR(COUNTA(Z41:AT41)&gt;0,COUNTA(AW41:BH41)&gt;0)),"Fout, vul alleen jaarrooster in",IF(AND(OR(X41="Week",X41="periode",X41="jaar"),OR(COUNTA(Z41:CT41)=0,COUNTA(Z41:CT41)=U41)),"","Fout, vul "&amp;U41&amp;" frequentie(s) in")))))))</f>
        <v/>
      </c>
      <c r="DA41" s="122"/>
      <c r="DB41" s="122"/>
      <c r="DC41" s="122"/>
      <c r="DD41" s="122"/>
      <c r="DE41" s="122"/>
      <c r="DF41" s="122"/>
      <c r="DH41">
        <f t="shared" si="65"/>
        <v>0</v>
      </c>
      <c r="DV41">
        <f>+IF(OR('3. Resultaat planning'!$Z$38&lt;0,'3. Resultaat planning'!$AJ$38&lt;0,'3. Resultaat planning'!$AT$38&lt;0,'3. Resultaat planning'!$BD$38&lt;0),0,IF(COUNTA(Z41:CT41)=U41,1,0))</f>
        <v>0</v>
      </c>
    </row>
    <row r="42" spans="1:126" ht="10.95" customHeight="1" x14ac:dyDescent="0.3">
      <c r="A42" s="73"/>
      <c r="B42" s="70"/>
      <c r="C42" s="787" t="str">
        <f>+IF('2. Opsomming schoonmaaktaken'!D93="","",'2. Opsomming schoonmaaktaken'!D93)</f>
        <v/>
      </c>
      <c r="D42" s="787"/>
      <c r="E42" s="787"/>
      <c r="F42" s="787"/>
      <c r="G42" s="787"/>
      <c r="H42" s="787"/>
      <c r="I42" s="787"/>
      <c r="J42" s="787"/>
      <c r="K42" s="787"/>
      <c r="L42" s="787"/>
      <c r="M42" s="787"/>
      <c r="N42" s="787"/>
      <c r="O42" s="784" t="str">
        <f>+IF(C42="","",'2. Opsomming schoonmaaktaken'!AA93/60)</f>
        <v/>
      </c>
      <c r="P42" s="785"/>
      <c r="Q42" s="785"/>
      <c r="R42" s="785"/>
      <c r="S42" s="785"/>
      <c r="T42" s="786"/>
      <c r="U42" s="788" t="str">
        <f>+IF(X42="Week",'2. Opsomming schoonmaaktaken'!AF93,IF(X42="Periode",'2. Opsomming schoonmaaktaken'!AK93,IF(X42="Jaar",'2. Opsomming schoonmaaktaken'!AP93,"")))</f>
        <v/>
      </c>
      <c r="V42" s="789" t="str">
        <f t="shared" ref="V42" si="72">+IF(U42="","","x")</f>
        <v/>
      </c>
      <c r="W42" s="788" t="str">
        <f t="shared" ref="W42" si="73">+IF(X42="","","per")</f>
        <v/>
      </c>
      <c r="X42" s="790" t="str">
        <f>+IF(COUNTA('2. Opsomming schoonmaaktaken'!AF93)=1,"Week",IF(COUNTA('2. Opsomming schoonmaaktaken'!AK93)=1,"Periode",IF(COUNTA('2. Opsomming schoonmaaktaken'!AP93)=1,"Jaar","")))</f>
        <v/>
      </c>
      <c r="Y42" s="333" t="str">
        <f>+IF(COUNTA('2. Opsomming schoonmaaktaken'!AU93)=1,"U zelf",IF(COUNTA('2. Opsomming schoonmaaktaken'!AZ93)=1,"Partner",IF(COUNTA('2. Opsomming schoonmaaktaken'!BE93)=1,"Kind(eren)",IF(COUNTA('2. Opsomming schoonmaaktaken'!BJ93)=1,"Werkster",""))))</f>
        <v/>
      </c>
      <c r="Z42" s="584"/>
      <c r="AA42" s="579"/>
      <c r="AB42" s="579"/>
      <c r="AC42" s="579"/>
      <c r="AD42" s="579"/>
      <c r="AE42" s="579"/>
      <c r="AF42" s="579"/>
      <c r="AG42" s="579"/>
      <c r="AH42" s="579"/>
      <c r="AI42" s="579"/>
      <c r="AJ42" s="579"/>
      <c r="AK42" s="579"/>
      <c r="AL42" s="579"/>
      <c r="AM42" s="579"/>
      <c r="AN42" s="579"/>
      <c r="AO42" s="579"/>
      <c r="AP42" s="579"/>
      <c r="AQ42" s="579"/>
      <c r="AR42" s="579"/>
      <c r="AS42" s="579"/>
      <c r="AT42" s="583"/>
      <c r="AU42" s="79"/>
      <c r="AV42" s="79"/>
      <c r="AW42" s="584"/>
      <c r="AX42" s="579"/>
      <c r="AY42" s="579"/>
      <c r="AZ42" s="579"/>
      <c r="BA42" s="579"/>
      <c r="BB42" s="579"/>
      <c r="BC42" s="579"/>
      <c r="BD42" s="579"/>
      <c r="BE42" s="579"/>
      <c r="BF42" s="579"/>
      <c r="BG42" s="579"/>
      <c r="BH42" s="583"/>
      <c r="BI42" s="70"/>
      <c r="BJ42" s="79"/>
      <c r="BK42" s="584"/>
      <c r="BL42" s="579"/>
      <c r="BM42" s="579"/>
      <c r="BN42" s="579"/>
      <c r="BO42" s="579"/>
      <c r="BP42" s="579"/>
      <c r="BQ42" s="579"/>
      <c r="BR42" s="579"/>
      <c r="BS42" s="579"/>
      <c r="BT42" s="579"/>
      <c r="BU42" s="579"/>
      <c r="BV42" s="579"/>
      <c r="BW42" s="579"/>
      <c r="BX42" s="579"/>
      <c r="BY42" s="579"/>
      <c r="BZ42" s="579"/>
      <c r="CA42" s="579"/>
      <c r="CB42" s="579"/>
      <c r="CC42" s="579"/>
      <c r="CD42" s="579"/>
      <c r="CE42" s="579"/>
      <c r="CF42" s="579"/>
      <c r="CG42" s="579"/>
      <c r="CH42" s="579"/>
      <c r="CI42" s="579"/>
      <c r="CJ42" s="579"/>
      <c r="CK42" s="579"/>
      <c r="CL42" s="579"/>
      <c r="CM42" s="579"/>
      <c r="CN42" s="579"/>
      <c r="CO42" s="579"/>
      <c r="CP42" s="579"/>
      <c r="CQ42" s="579"/>
      <c r="CR42" s="579"/>
      <c r="CS42" s="579"/>
      <c r="CT42" s="583"/>
      <c r="CU42" s="5"/>
      <c r="CV42" s="17"/>
      <c r="CW42" s="69"/>
      <c r="CX42" s="122" t="str">
        <f t="shared" si="21"/>
        <v/>
      </c>
      <c r="CZ42" s="122" t="str">
        <f>+IF(COUNTA(Z42:CT42)=0,"",IF(OR('3. Resultaat planning'!$Z$38&lt;0,'3. Resultaat planning'!$AJ$38&lt;0,'3. Resultaat planning'!$AT$38&lt;0,'3. Resultaat planning'!$BD$38&lt;0),"Fout, corrigeer eerst plannings resultaat",IF(C42="","",IF(AND(OR(X42="Week",X42="Dag"),OR(COUNTA(AW42:BH42)&gt;0,COUNTA(BK42:CT42)&gt;0)),"Fout, vul alleen weekrooster in",IF(AND(X42="Periode",OR(COUNTA(Z42:AT42)&gt;0,COUNTA(BK42:CT42)&gt;0)),"Fout, vul alleen perioderooster in",IF(AND(X42="Jaar",OR(COUNTA(Z42:AT42)&gt;0,COUNTA(AW42:BH42)&gt;0)),"Fout, vul alleen jaarrooster in",IF(AND(OR(X42="Week",X42="periode",X42="jaar"),OR(COUNTA(Z42:CT42)=0,COUNTA(Z42:CT42)=U42)),"","Fout, vul "&amp;U42&amp;" frequentie(s) in")))))))</f>
        <v/>
      </c>
      <c r="DA42" s="122"/>
      <c r="DB42" s="122"/>
      <c r="DC42" s="122"/>
      <c r="DD42" s="122"/>
      <c r="DE42" s="122"/>
      <c r="DF42" s="122"/>
      <c r="DH42">
        <f t="shared" si="65"/>
        <v>0</v>
      </c>
      <c r="DV42">
        <f>+IF(OR('3. Resultaat planning'!$Z$38&lt;0,'3. Resultaat planning'!$AJ$38&lt;0,'3. Resultaat planning'!$AT$38&lt;0,'3. Resultaat planning'!$BD$38&lt;0),0,IF(COUNTA(Z42:CT42)=U42,1,0))</f>
        <v>0</v>
      </c>
    </row>
    <row r="43" spans="1:126" ht="10.95" customHeight="1" x14ac:dyDescent="0.3">
      <c r="A43" s="73"/>
      <c r="B43" s="70"/>
      <c r="C43" s="787" t="str">
        <f>+IF('2. Opsomming schoonmaaktaken'!D96="","",'2. Opsomming schoonmaaktaken'!D96)</f>
        <v/>
      </c>
      <c r="D43" s="787"/>
      <c r="E43" s="787"/>
      <c r="F43" s="787"/>
      <c r="G43" s="787"/>
      <c r="H43" s="787"/>
      <c r="I43" s="787"/>
      <c r="J43" s="787"/>
      <c r="K43" s="787"/>
      <c r="L43" s="787"/>
      <c r="M43" s="787"/>
      <c r="N43" s="787"/>
      <c r="O43" s="784" t="str">
        <f>+IF(C43="","",'2. Opsomming schoonmaaktaken'!AA96/60)</f>
        <v/>
      </c>
      <c r="P43" s="785"/>
      <c r="Q43" s="785"/>
      <c r="R43" s="785"/>
      <c r="S43" s="785"/>
      <c r="T43" s="786"/>
      <c r="U43" s="788" t="str">
        <f>+IF(X43="Week",'2. Opsomming schoonmaaktaken'!AF96,IF(X43="Periode",'2. Opsomming schoonmaaktaken'!AK96,IF(X43="Jaar",'2. Opsomming schoonmaaktaken'!AP96,"")))</f>
        <v/>
      </c>
      <c r="V43" s="789" t="str">
        <f t="shared" ref="V43" si="74">+IF(U43="","","x")</f>
        <v/>
      </c>
      <c r="W43" s="788" t="str">
        <f t="shared" ref="W43" si="75">+IF(X43="","","per")</f>
        <v/>
      </c>
      <c r="X43" s="790" t="str">
        <f>+IF(COUNTA('2. Opsomming schoonmaaktaken'!AF96)=1,"Week",IF(COUNTA('2. Opsomming schoonmaaktaken'!AK96)=1,"Periode",IF(COUNTA('2. Opsomming schoonmaaktaken'!AP96)=1,"Jaar","")))</f>
        <v/>
      </c>
      <c r="Y43" s="333" t="str">
        <f>+IF(COUNTA('2. Opsomming schoonmaaktaken'!AU96)=1,"U zelf",IF(COUNTA('2. Opsomming schoonmaaktaken'!AZ96)=1,"Partner",IF(COUNTA('2. Opsomming schoonmaaktaken'!BE96)=1,"Kind(eren)",IF(COUNTA('2. Opsomming schoonmaaktaken'!BJ96)=1,"Werkster",""))))</f>
        <v/>
      </c>
      <c r="Z43" s="584"/>
      <c r="AA43" s="579"/>
      <c r="AB43" s="579"/>
      <c r="AC43" s="579"/>
      <c r="AD43" s="579"/>
      <c r="AE43" s="579"/>
      <c r="AF43" s="579"/>
      <c r="AG43" s="579"/>
      <c r="AH43" s="579"/>
      <c r="AI43" s="579"/>
      <c r="AJ43" s="579"/>
      <c r="AK43" s="579"/>
      <c r="AL43" s="579"/>
      <c r="AM43" s="579"/>
      <c r="AN43" s="579"/>
      <c r="AO43" s="579"/>
      <c r="AP43" s="579"/>
      <c r="AQ43" s="579"/>
      <c r="AR43" s="579"/>
      <c r="AS43" s="579"/>
      <c r="AT43" s="583"/>
      <c r="AU43" s="79"/>
      <c r="AV43" s="79"/>
      <c r="AW43" s="584"/>
      <c r="AX43" s="579"/>
      <c r="AY43" s="579"/>
      <c r="AZ43" s="579"/>
      <c r="BA43" s="579"/>
      <c r="BB43" s="579"/>
      <c r="BC43" s="579"/>
      <c r="BD43" s="579"/>
      <c r="BE43" s="579"/>
      <c r="BF43" s="579"/>
      <c r="BG43" s="579"/>
      <c r="BH43" s="583"/>
      <c r="BI43" s="70"/>
      <c r="BJ43" s="79"/>
      <c r="BK43" s="584"/>
      <c r="BL43" s="579"/>
      <c r="BM43" s="579"/>
      <c r="BN43" s="579"/>
      <c r="BO43" s="579"/>
      <c r="BP43" s="579"/>
      <c r="BQ43" s="579"/>
      <c r="BR43" s="579"/>
      <c r="BS43" s="579"/>
      <c r="BT43" s="579"/>
      <c r="BU43" s="579"/>
      <c r="BV43" s="579"/>
      <c r="BW43" s="579"/>
      <c r="BX43" s="579"/>
      <c r="BY43" s="579"/>
      <c r="BZ43" s="579"/>
      <c r="CA43" s="579"/>
      <c r="CB43" s="579"/>
      <c r="CC43" s="579"/>
      <c r="CD43" s="579"/>
      <c r="CE43" s="579"/>
      <c r="CF43" s="579"/>
      <c r="CG43" s="579"/>
      <c r="CH43" s="579"/>
      <c r="CI43" s="579"/>
      <c r="CJ43" s="579"/>
      <c r="CK43" s="579"/>
      <c r="CL43" s="579"/>
      <c r="CM43" s="579"/>
      <c r="CN43" s="579"/>
      <c r="CO43" s="579"/>
      <c r="CP43" s="579"/>
      <c r="CQ43" s="579"/>
      <c r="CR43" s="579"/>
      <c r="CS43" s="579"/>
      <c r="CT43" s="583"/>
      <c r="CU43" s="5"/>
      <c r="CV43" s="17"/>
      <c r="CW43" s="69"/>
      <c r="CX43" s="122" t="str">
        <f t="shared" si="21"/>
        <v/>
      </c>
      <c r="CZ43" s="122" t="str">
        <f>+IF(COUNTA(Z43:CT43)=0,"",IF(OR('3. Resultaat planning'!$Z$38&lt;0,'3. Resultaat planning'!$AJ$38&lt;0,'3. Resultaat planning'!$AT$38&lt;0,'3. Resultaat planning'!$BD$38&lt;0),"Fout, corrigeer eerst plannings resultaat",IF(C43="","",IF(AND(OR(X43="Week",X43="Dag"),OR(COUNTA(AW43:BH43)&gt;0,COUNTA(BK43:CT43)&gt;0)),"Fout, vul alleen weekrooster in",IF(AND(X43="Periode",OR(COUNTA(Z43:AT43)&gt;0,COUNTA(BK43:CT43)&gt;0)),"Fout, vul alleen perioderooster in",IF(AND(X43="Jaar",OR(COUNTA(Z43:AT43)&gt;0,COUNTA(AW43:BH43)&gt;0)),"Fout, vul alleen jaarrooster in",IF(AND(OR(X43="Week",X43="periode",X43="jaar"),OR(COUNTA(Z43:CT43)=0,COUNTA(Z43:CT43)=U43)),"","Fout, vul "&amp;U43&amp;" frequentie(s) in")))))))</f>
        <v/>
      </c>
      <c r="DA43" s="122"/>
      <c r="DB43" s="122"/>
      <c r="DC43" s="122"/>
      <c r="DD43" s="122"/>
      <c r="DE43" s="122"/>
      <c r="DF43" s="122"/>
      <c r="DH43">
        <f t="shared" si="65"/>
        <v>0</v>
      </c>
      <c r="DV43">
        <f>+IF(OR('3. Resultaat planning'!$Z$38&lt;0,'3. Resultaat planning'!$AJ$38&lt;0,'3. Resultaat planning'!$AT$38&lt;0,'3. Resultaat planning'!$BD$38&lt;0),0,IF(COUNTA(Z43:CT43)=U43,1,0))</f>
        <v>0</v>
      </c>
    </row>
    <row r="44" spans="1:126" ht="10.95" customHeight="1" x14ac:dyDescent="0.3">
      <c r="A44" s="73"/>
      <c r="B44" s="70"/>
      <c r="C44" s="787" t="str">
        <f>+IF('2. Opsomming schoonmaaktaken'!D99="","",'2. Opsomming schoonmaaktaken'!D99)</f>
        <v/>
      </c>
      <c r="D44" s="787"/>
      <c r="E44" s="787"/>
      <c r="F44" s="787"/>
      <c r="G44" s="787"/>
      <c r="H44" s="787"/>
      <c r="I44" s="787"/>
      <c r="J44" s="787"/>
      <c r="K44" s="787"/>
      <c r="L44" s="787"/>
      <c r="M44" s="787"/>
      <c r="N44" s="787"/>
      <c r="O44" s="784" t="str">
        <f>+IF(C44="","",'2. Opsomming schoonmaaktaken'!AA99/60)</f>
        <v/>
      </c>
      <c r="P44" s="785"/>
      <c r="Q44" s="785"/>
      <c r="R44" s="785"/>
      <c r="S44" s="785"/>
      <c r="T44" s="786"/>
      <c r="U44" s="788" t="str">
        <f>+IF(X44="Week",'2. Opsomming schoonmaaktaken'!AF99,IF(X44="Periode",'2. Opsomming schoonmaaktaken'!AK99,IF(X44="Jaar",'2. Opsomming schoonmaaktaken'!AP99,"")))</f>
        <v/>
      </c>
      <c r="V44" s="789" t="str">
        <f t="shared" ref="V44" si="76">+IF(U44="","","x")</f>
        <v/>
      </c>
      <c r="W44" s="788" t="str">
        <f t="shared" ref="W44" si="77">+IF(X44="","","per")</f>
        <v/>
      </c>
      <c r="X44" s="790" t="str">
        <f>+IF(COUNTA('2. Opsomming schoonmaaktaken'!AF99)=1,"Week",IF(COUNTA('2. Opsomming schoonmaaktaken'!AK99)=1,"Periode",IF(COUNTA('2. Opsomming schoonmaaktaken'!AP99)=1,"Jaar","")))</f>
        <v/>
      </c>
      <c r="Y44" s="333" t="str">
        <f>+IF(COUNTA('2. Opsomming schoonmaaktaken'!AU99)=1,"U zelf",IF(COUNTA('2. Opsomming schoonmaaktaken'!AZ99)=1,"Partner",IF(COUNTA('2. Opsomming schoonmaaktaken'!BE99)=1,"Kind(eren)",IF(COUNTA('2. Opsomming schoonmaaktaken'!BJ99)=1,"Werkster",""))))</f>
        <v/>
      </c>
      <c r="Z44" s="584"/>
      <c r="AA44" s="579"/>
      <c r="AB44" s="579"/>
      <c r="AC44" s="579"/>
      <c r="AD44" s="579"/>
      <c r="AE44" s="579"/>
      <c r="AF44" s="579"/>
      <c r="AG44" s="579"/>
      <c r="AH44" s="579"/>
      <c r="AI44" s="579"/>
      <c r="AJ44" s="579"/>
      <c r="AK44" s="579"/>
      <c r="AL44" s="579"/>
      <c r="AM44" s="579"/>
      <c r="AN44" s="579"/>
      <c r="AO44" s="579"/>
      <c r="AP44" s="579"/>
      <c r="AQ44" s="579"/>
      <c r="AR44" s="579"/>
      <c r="AS44" s="579"/>
      <c r="AT44" s="583"/>
      <c r="AU44" s="79"/>
      <c r="AV44" s="79"/>
      <c r="AW44" s="584"/>
      <c r="AX44" s="579"/>
      <c r="AY44" s="579"/>
      <c r="AZ44" s="579"/>
      <c r="BA44" s="579"/>
      <c r="BB44" s="579"/>
      <c r="BC44" s="579"/>
      <c r="BD44" s="579"/>
      <c r="BE44" s="579"/>
      <c r="BF44" s="579"/>
      <c r="BG44" s="579"/>
      <c r="BH44" s="583"/>
      <c r="BI44" s="70"/>
      <c r="BJ44" s="79"/>
      <c r="BK44" s="584"/>
      <c r="BL44" s="579"/>
      <c r="BM44" s="579"/>
      <c r="BN44" s="579"/>
      <c r="BO44" s="579"/>
      <c r="BP44" s="579"/>
      <c r="BQ44" s="579"/>
      <c r="BR44" s="579"/>
      <c r="BS44" s="579"/>
      <c r="BT44" s="579"/>
      <c r="BU44" s="579"/>
      <c r="BV44" s="579"/>
      <c r="BW44" s="579"/>
      <c r="BX44" s="579"/>
      <c r="BY44" s="579"/>
      <c r="BZ44" s="579"/>
      <c r="CA44" s="579"/>
      <c r="CB44" s="579"/>
      <c r="CC44" s="579"/>
      <c r="CD44" s="579"/>
      <c r="CE44" s="579"/>
      <c r="CF44" s="579"/>
      <c r="CG44" s="579"/>
      <c r="CH44" s="579"/>
      <c r="CI44" s="579"/>
      <c r="CJ44" s="579"/>
      <c r="CK44" s="579"/>
      <c r="CL44" s="579"/>
      <c r="CM44" s="579"/>
      <c r="CN44" s="579"/>
      <c r="CO44" s="579"/>
      <c r="CP44" s="579"/>
      <c r="CQ44" s="579"/>
      <c r="CR44" s="579"/>
      <c r="CS44" s="579"/>
      <c r="CT44" s="583"/>
      <c r="CU44" s="5"/>
      <c r="CV44" s="17"/>
      <c r="CW44" s="69"/>
      <c r="CX44" s="122" t="str">
        <f t="shared" si="21"/>
        <v/>
      </c>
      <c r="CZ44" s="122" t="str">
        <f>+IF(COUNTA(Z44:CT44)=0,"",IF(OR('3. Resultaat planning'!$Z$38&lt;0,'3. Resultaat planning'!$AJ$38&lt;0,'3. Resultaat planning'!$AT$38&lt;0,'3. Resultaat planning'!$BD$38&lt;0),"Fout, corrigeer eerst plannings resultaat",IF(C44="","",IF(AND(OR(X44="Week",X44="Dag"),OR(COUNTA(AW44:BH44)&gt;0,COUNTA(BK44:CT44)&gt;0)),"Fout, vul alleen weekrooster in",IF(AND(X44="Periode",OR(COUNTA(Z44:AT44)&gt;0,COUNTA(BK44:CT44)&gt;0)),"Fout, vul alleen perioderooster in",IF(AND(X44="Jaar",OR(COUNTA(Z44:AT44)&gt;0,COUNTA(AW44:BH44)&gt;0)),"Fout, vul alleen jaarrooster in",IF(AND(OR(X44="Week",X44="periode",X44="jaar"),OR(COUNTA(Z44:CT44)=0,COUNTA(Z44:CT44)=U44)),"","Fout, vul "&amp;U44&amp;" frequentie(s) in")))))))</f>
        <v/>
      </c>
      <c r="DA44" s="122"/>
      <c r="DB44" s="122"/>
      <c r="DC44" s="122"/>
      <c r="DD44" s="122"/>
      <c r="DE44" s="122"/>
      <c r="DF44" s="122"/>
      <c r="DH44">
        <f t="shared" si="65"/>
        <v>0</v>
      </c>
      <c r="DV44">
        <f>+IF(OR('3. Resultaat planning'!$Z$38&lt;0,'3. Resultaat planning'!$AJ$38&lt;0,'3. Resultaat planning'!$AT$38&lt;0,'3. Resultaat planning'!$BD$38&lt;0),0,IF(COUNTA(Z44:CT44)=U44,1,0))</f>
        <v>0</v>
      </c>
    </row>
    <row r="45" spans="1:126" ht="10.95" customHeight="1" x14ac:dyDescent="0.3">
      <c r="A45" s="73"/>
      <c r="B45" s="70"/>
      <c r="C45" s="787" t="str">
        <f>+IF('2. Opsomming schoonmaaktaken'!D102="","",'2. Opsomming schoonmaaktaken'!D102)</f>
        <v/>
      </c>
      <c r="D45" s="787"/>
      <c r="E45" s="787"/>
      <c r="F45" s="787"/>
      <c r="G45" s="787"/>
      <c r="H45" s="787"/>
      <c r="I45" s="787"/>
      <c r="J45" s="787"/>
      <c r="K45" s="787"/>
      <c r="L45" s="787"/>
      <c r="M45" s="787"/>
      <c r="N45" s="787"/>
      <c r="O45" s="784" t="str">
        <f>+IF(C45="","",'2. Opsomming schoonmaaktaken'!AA102/60)</f>
        <v/>
      </c>
      <c r="P45" s="785"/>
      <c r="Q45" s="785"/>
      <c r="R45" s="785"/>
      <c r="S45" s="785"/>
      <c r="T45" s="786"/>
      <c r="U45" s="788" t="str">
        <f>+IF(X45="Week",'2. Opsomming schoonmaaktaken'!AF102,IF(X45="Periode",'2. Opsomming schoonmaaktaken'!AK102,IF(X45="Jaar",'2. Opsomming schoonmaaktaken'!AP102,"")))</f>
        <v/>
      </c>
      <c r="V45" s="789" t="str">
        <f t="shared" ref="V45" si="78">+IF(U45="","","x")</f>
        <v/>
      </c>
      <c r="W45" s="788" t="str">
        <f t="shared" ref="W45" si="79">+IF(X45="","","per")</f>
        <v/>
      </c>
      <c r="X45" s="790" t="str">
        <f>+IF(COUNTA('2. Opsomming schoonmaaktaken'!AF102)=1,"Week",IF(COUNTA('2. Opsomming schoonmaaktaken'!AK102)=1,"Periode",IF(COUNTA('2. Opsomming schoonmaaktaken'!AP102)=1,"Jaar","")))</f>
        <v/>
      </c>
      <c r="Y45" s="333" t="str">
        <f>+IF(COUNTA('2. Opsomming schoonmaaktaken'!AU102)=1,"U zelf",IF(COUNTA('2. Opsomming schoonmaaktaken'!AZ102)=1,"Partner",IF(COUNTA('2. Opsomming schoonmaaktaken'!BE102)=1,"Kind(eren)",IF(COUNTA('2. Opsomming schoonmaaktaken'!BJ102)=1,"Werkster",""))))</f>
        <v/>
      </c>
      <c r="Z45" s="584"/>
      <c r="AA45" s="579"/>
      <c r="AB45" s="579"/>
      <c r="AC45" s="579"/>
      <c r="AD45" s="579"/>
      <c r="AE45" s="579"/>
      <c r="AF45" s="579"/>
      <c r="AG45" s="579"/>
      <c r="AH45" s="579"/>
      <c r="AI45" s="579"/>
      <c r="AJ45" s="579"/>
      <c r="AK45" s="579"/>
      <c r="AL45" s="579"/>
      <c r="AM45" s="579"/>
      <c r="AN45" s="579"/>
      <c r="AO45" s="579"/>
      <c r="AP45" s="579"/>
      <c r="AQ45" s="579"/>
      <c r="AR45" s="579"/>
      <c r="AS45" s="579"/>
      <c r="AT45" s="583"/>
      <c r="AU45" s="79"/>
      <c r="AV45" s="79"/>
      <c r="AW45" s="584"/>
      <c r="AX45" s="579"/>
      <c r="AY45" s="579"/>
      <c r="AZ45" s="579"/>
      <c r="BA45" s="579"/>
      <c r="BB45" s="579"/>
      <c r="BC45" s="579"/>
      <c r="BD45" s="579"/>
      <c r="BE45" s="579"/>
      <c r="BF45" s="579"/>
      <c r="BG45" s="579"/>
      <c r="BH45" s="583"/>
      <c r="BI45" s="70"/>
      <c r="BJ45" s="79"/>
      <c r="BK45" s="584"/>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79"/>
      <c r="CK45" s="579"/>
      <c r="CL45" s="579"/>
      <c r="CM45" s="579"/>
      <c r="CN45" s="579"/>
      <c r="CO45" s="579"/>
      <c r="CP45" s="579"/>
      <c r="CQ45" s="579"/>
      <c r="CR45" s="579"/>
      <c r="CS45" s="579"/>
      <c r="CT45" s="583"/>
      <c r="CU45" s="5"/>
      <c r="CV45" s="17"/>
      <c r="CW45" s="69"/>
      <c r="CX45" s="122" t="str">
        <f t="shared" si="21"/>
        <v/>
      </c>
      <c r="CZ45" s="122" t="str">
        <f>+IF(COUNTA(Z45:CT45)=0,"",IF(OR('3. Resultaat planning'!$Z$38&lt;0,'3. Resultaat planning'!$AJ$38&lt;0,'3. Resultaat planning'!$AT$38&lt;0,'3. Resultaat planning'!$BD$38&lt;0),"Fout, corrigeer eerst plannings resultaat",IF(C45="","",IF(AND(OR(X45="Week",X45="Dag"),OR(COUNTA(AW45:BH45)&gt;0,COUNTA(BK45:CT45)&gt;0)),"Fout, vul alleen weekrooster in",IF(AND(X45="Periode",OR(COUNTA(Z45:AT45)&gt;0,COUNTA(BK45:CT45)&gt;0)),"Fout, vul alleen perioderooster in",IF(AND(X45="Jaar",OR(COUNTA(Z45:AT45)&gt;0,COUNTA(AW45:BH45)&gt;0)),"Fout, vul alleen jaarrooster in",IF(AND(OR(X45="Week",X45="periode",X45="jaar"),OR(COUNTA(Z45:CT45)=0,COUNTA(Z45:CT45)=U45)),"","Fout, vul "&amp;U45&amp;" frequentie(s) in")))))))</f>
        <v/>
      </c>
      <c r="DA45" s="122"/>
      <c r="DB45" s="122"/>
      <c r="DC45" s="122"/>
      <c r="DD45" s="122"/>
      <c r="DE45" s="122"/>
      <c r="DF45" s="122"/>
      <c r="DH45">
        <f t="shared" si="65"/>
        <v>0</v>
      </c>
      <c r="DV45">
        <f>+IF(OR('3. Resultaat planning'!$Z$38&lt;0,'3. Resultaat planning'!$AJ$38&lt;0,'3. Resultaat planning'!$AT$38&lt;0,'3. Resultaat planning'!$BD$38&lt;0),0,IF(COUNTA(Z45:CT45)=U45,1,0))</f>
        <v>0</v>
      </c>
    </row>
    <row r="46" spans="1:126" ht="10.95" customHeight="1" x14ac:dyDescent="0.3">
      <c r="A46" s="73"/>
      <c r="B46" s="70"/>
      <c r="C46" s="787" t="str">
        <f>+IF('2. Opsomming schoonmaaktaken'!D105="","",'2. Opsomming schoonmaaktaken'!D105)</f>
        <v/>
      </c>
      <c r="D46" s="787"/>
      <c r="E46" s="787"/>
      <c r="F46" s="787"/>
      <c r="G46" s="787"/>
      <c r="H46" s="787"/>
      <c r="I46" s="787"/>
      <c r="J46" s="787"/>
      <c r="K46" s="787"/>
      <c r="L46" s="787"/>
      <c r="M46" s="787"/>
      <c r="N46" s="787"/>
      <c r="O46" s="784" t="str">
        <f>+IF(C46="","",'2. Opsomming schoonmaaktaken'!AA105/60)</f>
        <v/>
      </c>
      <c r="P46" s="785"/>
      <c r="Q46" s="785"/>
      <c r="R46" s="785"/>
      <c r="S46" s="785"/>
      <c r="T46" s="786"/>
      <c r="U46" s="788" t="str">
        <f>+IF(X46="Week",'2. Opsomming schoonmaaktaken'!AF105,IF(X46="Periode",'2. Opsomming schoonmaaktaken'!AK105,IF(X46="Jaar",'2. Opsomming schoonmaaktaken'!AP105,"")))</f>
        <v/>
      </c>
      <c r="V46" s="789" t="str">
        <f t="shared" ref="V46" si="80">+IF(U46="","","x")</f>
        <v/>
      </c>
      <c r="W46" s="788" t="str">
        <f t="shared" ref="W46" si="81">+IF(X46="","","per")</f>
        <v/>
      </c>
      <c r="X46" s="790" t="str">
        <f>+IF(COUNTA('2. Opsomming schoonmaaktaken'!AF105)=1,"Week",IF(COUNTA('2. Opsomming schoonmaaktaken'!AK105)=1,"Periode",IF(COUNTA('2. Opsomming schoonmaaktaken'!AP105)=1,"Jaar","")))</f>
        <v/>
      </c>
      <c r="Y46" s="333" t="str">
        <f>+IF(COUNTA('2. Opsomming schoonmaaktaken'!AU105)=1,"U zelf",IF(COUNTA('2. Opsomming schoonmaaktaken'!AZ105)=1,"Partner",IF(COUNTA('2. Opsomming schoonmaaktaken'!BE105)=1,"Kind(eren)",IF(COUNTA('2. Opsomming schoonmaaktaken'!BJ105)=1,"Werkster",""))))</f>
        <v/>
      </c>
      <c r="Z46" s="584"/>
      <c r="AA46" s="579"/>
      <c r="AB46" s="579"/>
      <c r="AC46" s="579"/>
      <c r="AD46" s="579"/>
      <c r="AE46" s="579"/>
      <c r="AF46" s="579"/>
      <c r="AG46" s="579"/>
      <c r="AH46" s="579"/>
      <c r="AI46" s="579"/>
      <c r="AJ46" s="579"/>
      <c r="AK46" s="579"/>
      <c r="AL46" s="579"/>
      <c r="AM46" s="579"/>
      <c r="AN46" s="579"/>
      <c r="AO46" s="579"/>
      <c r="AP46" s="579"/>
      <c r="AQ46" s="579"/>
      <c r="AR46" s="579"/>
      <c r="AS46" s="579"/>
      <c r="AT46" s="583"/>
      <c r="AU46" s="79"/>
      <c r="AV46" s="79"/>
      <c r="AW46" s="584"/>
      <c r="AX46" s="579"/>
      <c r="AY46" s="579"/>
      <c r="AZ46" s="579"/>
      <c r="BA46" s="579"/>
      <c r="BB46" s="579"/>
      <c r="BC46" s="579"/>
      <c r="BD46" s="579"/>
      <c r="BE46" s="579"/>
      <c r="BF46" s="579"/>
      <c r="BG46" s="579"/>
      <c r="BH46" s="583"/>
      <c r="BI46" s="70"/>
      <c r="BJ46" s="79"/>
      <c r="BK46" s="584"/>
      <c r="BL46" s="579"/>
      <c r="BM46" s="579"/>
      <c r="BN46" s="579"/>
      <c r="BO46" s="579"/>
      <c r="BP46" s="579"/>
      <c r="BQ46" s="579"/>
      <c r="BR46" s="579"/>
      <c r="BS46" s="579"/>
      <c r="BT46" s="579"/>
      <c r="BU46" s="579"/>
      <c r="BV46" s="579"/>
      <c r="BW46" s="579"/>
      <c r="BX46" s="579"/>
      <c r="BY46" s="579"/>
      <c r="BZ46" s="579"/>
      <c r="CA46" s="579"/>
      <c r="CB46" s="579"/>
      <c r="CC46" s="579"/>
      <c r="CD46" s="579"/>
      <c r="CE46" s="579"/>
      <c r="CF46" s="579"/>
      <c r="CG46" s="579"/>
      <c r="CH46" s="579"/>
      <c r="CI46" s="579"/>
      <c r="CJ46" s="579"/>
      <c r="CK46" s="579"/>
      <c r="CL46" s="579"/>
      <c r="CM46" s="579"/>
      <c r="CN46" s="579"/>
      <c r="CO46" s="579"/>
      <c r="CP46" s="579"/>
      <c r="CQ46" s="579"/>
      <c r="CR46" s="579"/>
      <c r="CS46" s="579"/>
      <c r="CT46" s="583"/>
      <c r="CU46" s="5"/>
      <c r="CV46" s="17"/>
      <c r="CW46" s="69"/>
      <c r="CX46" s="122" t="str">
        <f t="shared" si="21"/>
        <v/>
      </c>
      <c r="CZ46" s="122" t="str">
        <f>+IF(COUNTA(Z46:CT46)=0,"",IF(OR('3. Resultaat planning'!$Z$38&lt;0,'3. Resultaat planning'!$AJ$38&lt;0,'3. Resultaat planning'!$AT$38&lt;0,'3. Resultaat planning'!$BD$38&lt;0),"Fout, corrigeer eerst plannings resultaat",IF(C46="","",IF(AND(OR(X46="Week",X46="Dag"),OR(COUNTA(AW46:BH46)&gt;0,COUNTA(BK46:CT46)&gt;0)),"Fout, vul alleen weekrooster in",IF(AND(X46="Periode",OR(COUNTA(Z46:AT46)&gt;0,COUNTA(BK46:CT46)&gt;0)),"Fout, vul alleen perioderooster in",IF(AND(X46="Jaar",OR(COUNTA(Z46:AT46)&gt;0,COUNTA(AW46:BH46)&gt;0)),"Fout, vul alleen jaarrooster in",IF(AND(OR(X46="Week",X46="periode",X46="jaar"),OR(COUNTA(Z46:CT46)=0,COUNTA(Z46:CT46)=U46)),"","Fout, vul "&amp;U46&amp;" frequentie(s) in")))))))</f>
        <v/>
      </c>
      <c r="DA46" s="122"/>
      <c r="DB46" s="122"/>
      <c r="DC46" s="122"/>
      <c r="DD46" s="122"/>
      <c r="DE46" s="122"/>
      <c r="DF46" s="122"/>
      <c r="DH46">
        <f t="shared" si="65"/>
        <v>0</v>
      </c>
      <c r="DV46">
        <f>+IF(OR('3. Resultaat planning'!$Z$38&lt;0,'3. Resultaat planning'!$AJ$38&lt;0,'3. Resultaat planning'!$AT$38&lt;0,'3. Resultaat planning'!$BD$38&lt;0),0,IF(COUNTA(Z46:CT46)=U46,1,0))</f>
        <v>0</v>
      </c>
    </row>
    <row r="47" spans="1:126" ht="10.95" customHeight="1" x14ac:dyDescent="0.3">
      <c r="A47" s="73"/>
      <c r="B47" s="70"/>
      <c r="C47" s="787" t="str">
        <f>+IF('2. Opsomming schoonmaaktaken'!D108="","",'2. Opsomming schoonmaaktaken'!D108)</f>
        <v/>
      </c>
      <c r="D47" s="787"/>
      <c r="E47" s="787"/>
      <c r="F47" s="787"/>
      <c r="G47" s="787"/>
      <c r="H47" s="787"/>
      <c r="I47" s="787"/>
      <c r="J47" s="787"/>
      <c r="K47" s="787"/>
      <c r="L47" s="787"/>
      <c r="M47" s="787"/>
      <c r="N47" s="787"/>
      <c r="O47" s="784" t="str">
        <f>+IF(C47="","",'2. Opsomming schoonmaaktaken'!AA108/60)</f>
        <v/>
      </c>
      <c r="P47" s="785"/>
      <c r="Q47" s="785"/>
      <c r="R47" s="785"/>
      <c r="S47" s="785"/>
      <c r="T47" s="786"/>
      <c r="U47" s="788" t="str">
        <f>+IF(X47="Week",'2. Opsomming schoonmaaktaken'!AF108,IF(X47="Periode",'2. Opsomming schoonmaaktaken'!AK108,IF(X47="Jaar",'2. Opsomming schoonmaaktaken'!AP108,"")))</f>
        <v/>
      </c>
      <c r="V47" s="789" t="str">
        <f t="shared" ref="V47" si="82">+IF(U47="","","x")</f>
        <v/>
      </c>
      <c r="W47" s="788" t="str">
        <f t="shared" ref="W47" si="83">+IF(X47="","","per")</f>
        <v/>
      </c>
      <c r="X47" s="790" t="str">
        <f>+IF(COUNTA('2. Opsomming schoonmaaktaken'!AF108)=1,"Week",IF(COUNTA('2. Opsomming schoonmaaktaken'!AK108)=1,"Periode",IF(COUNTA('2. Opsomming schoonmaaktaken'!AP108)=1,"Jaar","")))</f>
        <v/>
      </c>
      <c r="Y47" s="333" t="str">
        <f>+IF(COUNTA('2. Opsomming schoonmaaktaken'!AU108)=1,"U zelf",IF(COUNTA('2. Opsomming schoonmaaktaken'!AZ108)=1,"Partner",IF(COUNTA('2. Opsomming schoonmaaktaken'!BE108)=1,"Kind(eren)",IF(COUNTA('2. Opsomming schoonmaaktaken'!BJ108)=1,"Werkster",""))))</f>
        <v/>
      </c>
      <c r="Z47" s="584"/>
      <c r="AA47" s="579"/>
      <c r="AB47" s="579"/>
      <c r="AC47" s="579"/>
      <c r="AD47" s="579"/>
      <c r="AE47" s="579"/>
      <c r="AF47" s="579"/>
      <c r="AG47" s="579"/>
      <c r="AH47" s="579"/>
      <c r="AI47" s="579"/>
      <c r="AJ47" s="579"/>
      <c r="AK47" s="579"/>
      <c r="AL47" s="579"/>
      <c r="AM47" s="579"/>
      <c r="AN47" s="579"/>
      <c r="AO47" s="579"/>
      <c r="AP47" s="579"/>
      <c r="AQ47" s="579"/>
      <c r="AR47" s="579"/>
      <c r="AS47" s="579"/>
      <c r="AT47" s="583"/>
      <c r="AU47" s="79"/>
      <c r="AV47" s="79"/>
      <c r="AW47" s="584"/>
      <c r="AX47" s="579"/>
      <c r="AY47" s="579"/>
      <c r="AZ47" s="579"/>
      <c r="BA47" s="579"/>
      <c r="BB47" s="579"/>
      <c r="BC47" s="579"/>
      <c r="BD47" s="579"/>
      <c r="BE47" s="579"/>
      <c r="BF47" s="579"/>
      <c r="BG47" s="579"/>
      <c r="BH47" s="583"/>
      <c r="BI47" s="70"/>
      <c r="BJ47" s="79"/>
      <c r="BK47" s="584"/>
      <c r="BL47" s="579"/>
      <c r="BM47" s="579"/>
      <c r="BN47" s="579"/>
      <c r="BO47" s="579"/>
      <c r="BP47" s="579"/>
      <c r="BQ47" s="579"/>
      <c r="BR47" s="579"/>
      <c r="BS47" s="579"/>
      <c r="BT47" s="579"/>
      <c r="BU47" s="579"/>
      <c r="BV47" s="579"/>
      <c r="BW47" s="579"/>
      <c r="BX47" s="579"/>
      <c r="BY47" s="579"/>
      <c r="BZ47" s="579"/>
      <c r="CA47" s="579"/>
      <c r="CB47" s="579"/>
      <c r="CC47" s="579"/>
      <c r="CD47" s="579"/>
      <c r="CE47" s="579"/>
      <c r="CF47" s="579"/>
      <c r="CG47" s="579"/>
      <c r="CH47" s="579"/>
      <c r="CI47" s="579"/>
      <c r="CJ47" s="579"/>
      <c r="CK47" s="579"/>
      <c r="CL47" s="579"/>
      <c r="CM47" s="579"/>
      <c r="CN47" s="579"/>
      <c r="CO47" s="579"/>
      <c r="CP47" s="579"/>
      <c r="CQ47" s="579"/>
      <c r="CR47" s="579"/>
      <c r="CS47" s="579"/>
      <c r="CT47" s="583"/>
      <c r="CU47" s="5"/>
      <c r="CV47" s="17"/>
      <c r="CW47" s="69"/>
      <c r="CX47" s="122" t="str">
        <f t="shared" si="21"/>
        <v/>
      </c>
      <c r="CZ47" s="122" t="str">
        <f>+IF(COUNTA(Z47:CT47)=0,"",IF(OR('3. Resultaat planning'!$Z$38&lt;0,'3. Resultaat planning'!$AJ$38&lt;0,'3. Resultaat planning'!$AT$38&lt;0,'3. Resultaat planning'!$BD$38&lt;0),"Fout, corrigeer eerst plannings resultaat",IF(C47="","",IF(AND(OR(X47="Week",X47="Dag"),OR(COUNTA(AW47:BH47)&gt;0,COUNTA(BK47:CT47)&gt;0)),"Fout, vul alleen weekrooster in",IF(AND(X47="Periode",OR(COUNTA(Z47:AT47)&gt;0,COUNTA(BK47:CT47)&gt;0)),"Fout, vul alleen perioderooster in",IF(AND(X47="Jaar",OR(COUNTA(Z47:AT47)&gt;0,COUNTA(AW47:BH47)&gt;0)),"Fout, vul alleen jaarrooster in",IF(AND(OR(X47="Week",X47="periode",X47="jaar"),OR(COUNTA(Z47:CT47)=0,COUNTA(Z47:CT47)=U47)),"","Fout, vul "&amp;U47&amp;" frequentie(s) in")))))))</f>
        <v/>
      </c>
      <c r="DA47" s="122"/>
      <c r="DB47" s="122"/>
      <c r="DC47" s="122"/>
      <c r="DD47" s="122"/>
      <c r="DE47" s="122"/>
      <c r="DF47" s="122"/>
      <c r="DH47">
        <f t="shared" si="65"/>
        <v>0</v>
      </c>
      <c r="DV47">
        <f>+IF(OR('3. Resultaat planning'!$Z$38&lt;0,'3. Resultaat planning'!$AJ$38&lt;0,'3. Resultaat planning'!$AT$38&lt;0,'3. Resultaat planning'!$BD$38&lt;0),0,IF(COUNTA(Z47:CT47)=U47,1,0))</f>
        <v>0</v>
      </c>
    </row>
    <row r="48" spans="1:126" ht="10.95" customHeight="1" x14ac:dyDescent="0.3">
      <c r="A48" s="73"/>
      <c r="B48" s="70"/>
      <c r="C48" s="787" t="str">
        <f>+IF('2. Opsomming schoonmaaktaken'!D111="","",'2. Opsomming schoonmaaktaken'!D111)</f>
        <v/>
      </c>
      <c r="D48" s="787"/>
      <c r="E48" s="787"/>
      <c r="F48" s="787"/>
      <c r="G48" s="787"/>
      <c r="H48" s="787"/>
      <c r="I48" s="787"/>
      <c r="J48" s="787"/>
      <c r="K48" s="787"/>
      <c r="L48" s="787"/>
      <c r="M48" s="787"/>
      <c r="N48" s="787"/>
      <c r="O48" s="784" t="str">
        <f>+IF(C48="","",'2. Opsomming schoonmaaktaken'!AA111/60)</f>
        <v/>
      </c>
      <c r="P48" s="785"/>
      <c r="Q48" s="785"/>
      <c r="R48" s="785"/>
      <c r="S48" s="785"/>
      <c r="T48" s="786"/>
      <c r="U48" s="788" t="str">
        <f>+IF(X48="Week",'2. Opsomming schoonmaaktaken'!AF111,IF(X48="Periode",'2. Opsomming schoonmaaktaken'!AK111,IF(X48="Jaar",'2. Opsomming schoonmaaktaken'!AP111,"")))</f>
        <v/>
      </c>
      <c r="V48" s="789" t="str">
        <f t="shared" ref="V48" si="84">+IF(U48="","","x")</f>
        <v/>
      </c>
      <c r="W48" s="788" t="str">
        <f t="shared" ref="W48" si="85">+IF(X48="","","per")</f>
        <v/>
      </c>
      <c r="X48" s="790" t="str">
        <f>+IF(COUNTA('2. Opsomming schoonmaaktaken'!AF111)=1,"Week",IF(COUNTA('2. Opsomming schoonmaaktaken'!AK111)=1,"Periode",IF(COUNTA('2. Opsomming schoonmaaktaken'!AP111)=1,"Jaar","")))</f>
        <v/>
      </c>
      <c r="Y48" s="333" t="str">
        <f>+IF(COUNTA('2. Opsomming schoonmaaktaken'!AU111)=1,"U zelf",IF(COUNTA('2. Opsomming schoonmaaktaken'!AZ111)=1,"Partner",IF(COUNTA('2. Opsomming schoonmaaktaken'!BE111)=1,"Kind(eren)",IF(COUNTA('2. Opsomming schoonmaaktaken'!BJ111)=1,"Werkster",""))))</f>
        <v/>
      </c>
      <c r="Z48" s="581"/>
      <c r="AA48" s="580"/>
      <c r="AB48" s="580"/>
      <c r="AC48" s="580"/>
      <c r="AD48" s="580"/>
      <c r="AE48" s="580"/>
      <c r="AF48" s="580"/>
      <c r="AG48" s="580"/>
      <c r="AH48" s="580"/>
      <c r="AI48" s="580"/>
      <c r="AJ48" s="580"/>
      <c r="AK48" s="580"/>
      <c r="AL48" s="580"/>
      <c r="AM48" s="580"/>
      <c r="AN48" s="580"/>
      <c r="AO48" s="580"/>
      <c r="AP48" s="580"/>
      <c r="AQ48" s="580"/>
      <c r="AR48" s="580"/>
      <c r="AS48" s="580"/>
      <c r="AT48" s="582"/>
      <c r="AU48" s="79"/>
      <c r="AV48" s="79"/>
      <c r="AW48" s="581"/>
      <c r="AX48" s="580"/>
      <c r="AY48" s="580"/>
      <c r="AZ48" s="580"/>
      <c r="BA48" s="580"/>
      <c r="BB48" s="580"/>
      <c r="BC48" s="580"/>
      <c r="BD48" s="580"/>
      <c r="BE48" s="580"/>
      <c r="BF48" s="580"/>
      <c r="BG48" s="580"/>
      <c r="BH48" s="582"/>
      <c r="BI48" s="70"/>
      <c r="BJ48" s="79"/>
      <c r="BK48" s="581"/>
      <c r="BL48" s="580"/>
      <c r="BM48" s="580"/>
      <c r="BN48" s="580"/>
      <c r="BO48" s="580"/>
      <c r="BP48" s="580"/>
      <c r="BQ48" s="580"/>
      <c r="BR48" s="580"/>
      <c r="BS48" s="580"/>
      <c r="BT48" s="580"/>
      <c r="BU48" s="580"/>
      <c r="BV48" s="580"/>
      <c r="BW48" s="580"/>
      <c r="BX48" s="580"/>
      <c r="BY48" s="580"/>
      <c r="BZ48" s="580"/>
      <c r="CA48" s="580"/>
      <c r="CB48" s="580"/>
      <c r="CC48" s="580"/>
      <c r="CD48" s="580"/>
      <c r="CE48" s="580"/>
      <c r="CF48" s="580"/>
      <c r="CG48" s="580"/>
      <c r="CH48" s="580"/>
      <c r="CI48" s="580"/>
      <c r="CJ48" s="580"/>
      <c r="CK48" s="580"/>
      <c r="CL48" s="580"/>
      <c r="CM48" s="580"/>
      <c r="CN48" s="580"/>
      <c r="CO48" s="580"/>
      <c r="CP48" s="580"/>
      <c r="CQ48" s="580"/>
      <c r="CR48" s="580"/>
      <c r="CS48" s="580"/>
      <c r="CT48" s="582"/>
      <c r="CU48" s="5"/>
      <c r="CV48" s="17"/>
      <c r="CW48" s="69"/>
      <c r="CX48" s="122" t="str">
        <f t="shared" si="21"/>
        <v/>
      </c>
      <c r="CZ48" s="122" t="str">
        <f>+IF(COUNTA(Z48:CT48)=0,"",IF(OR('3. Resultaat planning'!$Z$38&lt;0,'3. Resultaat planning'!$AJ$38&lt;0,'3. Resultaat planning'!$AT$38&lt;0,'3. Resultaat planning'!$BD$38&lt;0),"Fout, corrigeer eerst plannings resultaat",IF(C48="","",IF(AND(OR(X48="Week",X48="Dag"),OR(COUNTA(AW48:BH48)&gt;0,COUNTA(BK48:CT48)&gt;0)),"Fout, vul alleen weekrooster in",IF(AND(X48="Periode",OR(COUNTA(Z48:AT48)&gt;0,COUNTA(BK48:CT48)&gt;0)),"Fout, vul alleen perioderooster in",IF(AND(X48="Jaar",OR(COUNTA(Z48:AT48)&gt;0,COUNTA(AW48:BH48)&gt;0)),"Fout, vul alleen jaarrooster in",IF(AND(OR(X48="Week",X48="periode",X48="jaar"),OR(COUNTA(Z48:CT48)=0,COUNTA(Z48:CT48)=U48)),"","Fout, vul "&amp;U48&amp;" frequentie(s) in")))))))</f>
        <v/>
      </c>
      <c r="DA48" s="122"/>
      <c r="DB48" s="122"/>
      <c r="DC48" s="122"/>
      <c r="DD48" s="122"/>
      <c r="DE48" s="122"/>
      <c r="DF48" s="122"/>
      <c r="DH48">
        <f t="shared" si="65"/>
        <v>0</v>
      </c>
      <c r="DV48">
        <f>+IF(OR('3. Resultaat planning'!$Z$38&lt;0,'3. Resultaat planning'!$AJ$38&lt;0,'3. Resultaat planning'!$AT$38&lt;0,'3. Resultaat planning'!$BD$38&lt;0),0,IF(COUNTA(Z48:CT48)=U48,1,0))</f>
        <v>0</v>
      </c>
    </row>
    <row r="49" spans="1:126" ht="3" customHeight="1" x14ac:dyDescent="0.3">
      <c r="A49" s="92"/>
      <c r="B49" s="93"/>
      <c r="C49" s="249"/>
      <c r="D49" s="114"/>
      <c r="E49" s="114"/>
      <c r="F49" s="114"/>
      <c r="G49" s="114"/>
      <c r="H49" s="114"/>
      <c r="I49" s="114"/>
      <c r="J49" s="114"/>
      <c r="K49" s="114"/>
      <c r="L49" s="114"/>
      <c r="M49" s="114"/>
      <c r="N49" s="114"/>
      <c r="O49" s="250"/>
      <c r="P49" s="250"/>
      <c r="Q49" s="250"/>
      <c r="R49" s="250"/>
      <c r="S49" s="250"/>
      <c r="T49" s="250"/>
      <c r="U49" s="111"/>
      <c r="V49" s="100"/>
      <c r="W49" s="111"/>
      <c r="X49" s="111"/>
      <c r="Y49" s="776"/>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9"/>
      <c r="CU49" s="107"/>
      <c r="CV49" s="108"/>
      <c r="CW49" s="109"/>
      <c r="CX49" s="109"/>
      <c r="CY49" s="122">
        <f t="shared" ref="CY49" si="86">+CZ49</f>
        <v>0</v>
      </c>
      <c r="DV49" s="218"/>
    </row>
    <row r="50" spans="1:126" ht="14.1" customHeight="1" x14ac:dyDescent="0.3">
      <c r="A50" s="92"/>
      <c r="B50" s="93"/>
      <c r="C50" s="110" t="s">
        <v>55</v>
      </c>
      <c r="D50" s="114" t="s">
        <v>117</v>
      </c>
      <c r="E50" s="111"/>
      <c r="F50" s="111"/>
      <c r="G50" s="111"/>
      <c r="H50" s="111"/>
      <c r="I50" s="111"/>
      <c r="J50" s="111"/>
      <c r="K50" s="111"/>
      <c r="L50" s="111"/>
      <c r="M50" s="111"/>
      <c r="N50" s="111"/>
      <c r="O50" s="111"/>
      <c r="P50" s="111"/>
      <c r="Q50" s="93"/>
      <c r="R50" s="93"/>
      <c r="S50" s="93"/>
      <c r="T50" s="112"/>
      <c r="U50" s="115"/>
      <c r="V50" s="115"/>
      <c r="W50" s="115"/>
      <c r="X50" s="115"/>
      <c r="Y50" s="93"/>
      <c r="Z50" s="190"/>
      <c r="AA50" s="774"/>
      <c r="AB50" s="190"/>
      <c r="AC50" s="190"/>
      <c r="AD50" s="190"/>
      <c r="AE50" s="190"/>
      <c r="AF50" s="190"/>
      <c r="AG50" s="190"/>
      <c r="AH50" s="190"/>
      <c r="AI50" s="190"/>
      <c r="AJ50" s="722"/>
      <c r="AK50" s="722"/>
      <c r="AL50" s="722"/>
      <c r="AM50" s="722"/>
      <c r="AN50" s="190"/>
      <c r="AO50" s="190"/>
      <c r="AP50" s="190"/>
      <c r="AQ50" s="190"/>
      <c r="AR50" s="190"/>
      <c r="AS50" s="113" t="s">
        <v>54</v>
      </c>
      <c r="AT50" s="190"/>
      <c r="AU50" s="777" t="s">
        <v>118</v>
      </c>
      <c r="AV50" s="722"/>
      <c r="AW50" s="190"/>
      <c r="AX50" s="722"/>
      <c r="AY50" s="722"/>
      <c r="AZ50" s="722"/>
      <c r="BA50" s="722"/>
      <c r="BB50" s="190"/>
      <c r="BC50" s="190"/>
      <c r="BD50" s="190"/>
      <c r="BE50" s="190"/>
      <c r="BF50" s="190"/>
      <c r="BG50" s="331"/>
      <c r="BH50" s="190"/>
      <c r="BI50" s="190"/>
      <c r="BJ50" s="190"/>
      <c r="BK50" s="190"/>
      <c r="BL50" s="331"/>
      <c r="BM50" s="190"/>
      <c r="BN50" s="190"/>
      <c r="BO50" s="72"/>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1"/>
      <c r="CU50" s="93"/>
      <c r="CV50" s="95"/>
      <c r="CW50" s="86"/>
      <c r="CX50" s="86"/>
      <c r="DV50">
        <f>SUM(DV17:DV48)</f>
        <v>0</v>
      </c>
    </row>
    <row r="51" spans="1:126" ht="14.1" customHeight="1" x14ac:dyDescent="0.3">
      <c r="A51" s="92"/>
      <c r="B51" s="93"/>
      <c r="C51" s="116" t="s">
        <v>60</v>
      </c>
      <c r="D51" s="117" t="s">
        <v>61</v>
      </c>
      <c r="E51" s="118"/>
      <c r="F51" s="118"/>
      <c r="G51" s="118"/>
      <c r="H51" s="118"/>
      <c r="I51" s="118"/>
      <c r="J51" s="104"/>
      <c r="K51" s="118"/>
      <c r="L51" s="118"/>
      <c r="M51" s="118"/>
      <c r="N51" s="118"/>
      <c r="O51" s="118"/>
      <c r="P51" s="118"/>
      <c r="Q51" s="104"/>
      <c r="R51" s="104"/>
      <c r="S51" s="104"/>
      <c r="T51" s="119"/>
      <c r="U51" s="120"/>
      <c r="V51" s="120"/>
      <c r="W51" s="120"/>
      <c r="X51" s="120"/>
      <c r="Y51" s="104"/>
      <c r="Z51" s="192"/>
      <c r="AA51" s="775"/>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3"/>
      <c r="AY51" s="192"/>
      <c r="AZ51" s="192"/>
      <c r="BA51" s="192"/>
      <c r="BB51" s="192"/>
      <c r="BC51" s="192"/>
      <c r="BD51" s="192"/>
      <c r="BE51" s="192"/>
      <c r="BF51" s="192"/>
      <c r="BG51" s="194"/>
      <c r="BH51" s="192"/>
      <c r="BI51" s="192"/>
      <c r="BJ51" s="192"/>
      <c r="BK51" s="192"/>
      <c r="BL51" s="251"/>
      <c r="BM51" s="192"/>
      <c r="BN51" s="192"/>
      <c r="BO51" s="193"/>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5"/>
      <c r="CU51" s="93"/>
      <c r="CV51" s="95"/>
      <c r="CW51" s="86"/>
      <c r="CX51" s="86"/>
    </row>
    <row r="52" spans="1:126" ht="3" customHeight="1" x14ac:dyDescent="0.3">
      <c r="A52" s="92"/>
      <c r="B52" s="93"/>
      <c r="C52" s="121"/>
      <c r="D52" s="111"/>
      <c r="E52" s="111"/>
      <c r="F52" s="111"/>
      <c r="G52" s="111"/>
      <c r="H52" s="111"/>
      <c r="I52" s="111"/>
      <c r="J52" s="111"/>
      <c r="K52" s="111"/>
      <c r="L52" s="111"/>
      <c r="M52" s="111"/>
      <c r="N52" s="111"/>
      <c r="O52" s="111"/>
      <c r="P52" s="111"/>
      <c r="Q52" s="93"/>
      <c r="R52" s="93"/>
      <c r="S52" s="93"/>
      <c r="T52" s="112"/>
      <c r="U52" s="115"/>
      <c r="V52" s="115"/>
      <c r="W52" s="115"/>
      <c r="X52" s="115"/>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5"/>
      <c r="CW52" s="86"/>
      <c r="CX52" s="86"/>
    </row>
    <row r="53" spans="1:126" ht="3" customHeight="1" x14ac:dyDescent="0.3">
      <c r="A53" s="103"/>
      <c r="B53" s="104"/>
      <c r="C53" s="120"/>
      <c r="D53" s="120"/>
      <c r="E53" s="120"/>
      <c r="F53" s="120"/>
      <c r="G53" s="120"/>
      <c r="H53" s="120"/>
      <c r="I53" s="120"/>
      <c r="J53" s="120"/>
      <c r="K53" s="120"/>
      <c r="L53" s="120"/>
      <c r="M53" s="120"/>
      <c r="N53" s="120"/>
      <c r="O53" s="120"/>
      <c r="P53" s="120"/>
      <c r="Q53" s="120"/>
      <c r="R53" s="120"/>
      <c r="S53" s="120"/>
      <c r="T53" s="120"/>
      <c r="U53" s="120"/>
      <c r="V53" s="120"/>
      <c r="W53" s="120"/>
      <c r="X53" s="120"/>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6"/>
      <c r="CW53" s="86"/>
      <c r="CX53" s="86"/>
    </row>
    <row r="54" spans="1:126" ht="3" customHeight="1" x14ac:dyDescent="0.3">
      <c r="A54" s="82"/>
      <c r="B54" s="82"/>
      <c r="C54" s="83"/>
      <c r="D54" s="83"/>
      <c r="E54" s="83"/>
      <c r="F54" s="83"/>
      <c r="G54" s="83"/>
      <c r="H54" s="83"/>
      <c r="I54" s="83"/>
      <c r="J54" s="83"/>
      <c r="K54" s="83"/>
      <c r="L54" s="83"/>
      <c r="M54" s="83"/>
      <c r="N54" s="83"/>
      <c r="O54" s="83"/>
      <c r="P54" s="83"/>
      <c r="Q54" s="83"/>
      <c r="R54" s="83"/>
      <c r="S54" s="83"/>
      <c r="T54" s="83"/>
      <c r="U54" s="83"/>
      <c r="V54" s="83"/>
      <c r="W54" s="83"/>
      <c r="X54" s="83"/>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4"/>
      <c r="CX54" s="84"/>
    </row>
    <row r="55" spans="1:126" ht="3" customHeight="1" x14ac:dyDescent="0.3">
      <c r="A55" s="82"/>
      <c r="B55" s="82"/>
      <c r="C55" s="82"/>
      <c r="D55" s="82"/>
      <c r="E55" s="82"/>
      <c r="F55" s="82"/>
      <c r="G55" s="82"/>
      <c r="H55" s="82"/>
      <c r="I55" s="82"/>
      <c r="J55" s="82"/>
      <c r="K55" s="82"/>
      <c r="L55" s="82"/>
      <c r="M55" s="82"/>
      <c r="N55" s="82"/>
      <c r="O55" s="82"/>
      <c r="P55" s="82"/>
      <c r="Q55" s="82"/>
      <c r="R55" s="82"/>
      <c r="S55" s="82"/>
      <c r="T55" s="82"/>
      <c r="U55" s="82"/>
      <c r="V55" s="85"/>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4"/>
      <c r="CX55" s="84"/>
    </row>
    <row r="56" spans="1:126" s="86" customFormat="1" ht="15" customHeight="1" x14ac:dyDescent="0.3">
      <c r="V56" s="87"/>
      <c r="CY56" s="135"/>
      <c r="DH56" s="86">
        <f>SUM(DH17:DH51)</f>
        <v>0</v>
      </c>
      <c r="DI56" s="86" t="s">
        <v>84</v>
      </c>
    </row>
    <row r="57" spans="1:126" s="86" customFormat="1" ht="12" hidden="1" customHeight="1" x14ac:dyDescent="0.3">
      <c r="V57" s="87"/>
      <c r="AB57" s="801" t="s">
        <v>115</v>
      </c>
      <c r="CY57" s="135"/>
    </row>
    <row r="58" spans="1:126" s="86" customFormat="1" ht="3" hidden="1" customHeight="1" x14ac:dyDescent="0.3">
      <c r="A58" s="88"/>
      <c r="B58" s="89"/>
      <c r="C58" s="89"/>
      <c r="D58" s="89"/>
      <c r="E58" s="89"/>
      <c r="F58" s="89"/>
      <c r="G58" s="89"/>
      <c r="H58" s="89"/>
      <c r="I58" s="89"/>
      <c r="J58" s="89"/>
      <c r="K58" s="89"/>
      <c r="L58" s="89"/>
      <c r="M58" s="89"/>
      <c r="N58" s="89"/>
      <c r="O58" s="89"/>
      <c r="P58" s="89"/>
      <c r="Q58" s="89"/>
      <c r="R58" s="89"/>
      <c r="S58" s="89"/>
      <c r="T58" s="89"/>
      <c r="U58" s="89"/>
      <c r="V58" s="90"/>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91"/>
      <c r="CY58" s="135"/>
    </row>
    <row r="59" spans="1:126" s="86" customFormat="1" ht="3" hidden="1" customHeight="1" x14ac:dyDescent="0.3">
      <c r="A59" s="92"/>
      <c r="B59" s="93"/>
      <c r="C59" s="93"/>
      <c r="D59" s="93"/>
      <c r="E59" s="93"/>
      <c r="F59" s="93"/>
      <c r="G59" s="93"/>
      <c r="H59" s="93"/>
      <c r="I59" s="93"/>
      <c r="J59" s="93"/>
      <c r="K59" s="93"/>
      <c r="L59" s="93"/>
      <c r="M59" s="93"/>
      <c r="N59" s="93"/>
      <c r="O59" s="93"/>
      <c r="P59" s="93"/>
      <c r="Q59" s="93"/>
      <c r="R59" s="93"/>
      <c r="S59" s="93"/>
      <c r="T59" s="93"/>
      <c r="U59" s="93"/>
      <c r="V59" s="94"/>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5"/>
      <c r="CY59" s="135"/>
    </row>
    <row r="60" spans="1:126" s="86" customFormat="1" ht="12" hidden="1" customHeight="1" x14ac:dyDescent="0.3">
      <c r="A60" s="92"/>
      <c r="B60" s="93"/>
      <c r="C60" s="93"/>
      <c r="D60" s="93"/>
      <c r="E60" s="573" t="s">
        <v>46</v>
      </c>
      <c r="F60" s="574"/>
      <c r="G60" s="574"/>
      <c r="H60" s="574"/>
      <c r="I60" s="574"/>
      <c r="J60" s="574"/>
      <c r="K60" s="574"/>
      <c r="L60" s="574"/>
      <c r="M60" s="575"/>
      <c r="N60" s="93"/>
      <c r="O60" s="573" t="s">
        <v>10</v>
      </c>
      <c r="P60" s="574"/>
      <c r="Q60" s="574"/>
      <c r="R60" s="574"/>
      <c r="S60" s="574"/>
      <c r="T60" s="574"/>
      <c r="U60" s="574"/>
      <c r="V60" s="574"/>
      <c r="W60" s="574"/>
      <c r="X60" s="574"/>
      <c r="Y60" s="575"/>
      <c r="Z60" s="573" t="s">
        <v>98</v>
      </c>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574"/>
      <c r="AX60" s="574"/>
      <c r="AY60" s="574"/>
      <c r="AZ60" s="574"/>
      <c r="BA60" s="574"/>
      <c r="BB60" s="574"/>
      <c r="BC60" s="574"/>
      <c r="BD60" s="574"/>
      <c r="BE60" s="574"/>
      <c r="BF60" s="574"/>
      <c r="BG60" s="574"/>
      <c r="BH60" s="574"/>
      <c r="BI60" s="574"/>
      <c r="BJ60" s="574"/>
      <c r="BK60" s="574"/>
      <c r="BL60" s="574"/>
      <c r="BM60" s="574"/>
      <c r="BN60" s="574"/>
      <c r="BO60" s="574"/>
      <c r="BP60" s="574"/>
      <c r="BQ60" s="574"/>
      <c r="BR60" s="574"/>
      <c r="BS60" s="574"/>
      <c r="BT60" s="574"/>
      <c r="BU60" s="574"/>
      <c r="BV60" s="574"/>
      <c r="BW60" s="574"/>
      <c r="BX60" s="574"/>
      <c r="BY60" s="574"/>
      <c r="BZ60" s="574"/>
      <c r="CA60" s="574"/>
      <c r="CB60" s="574"/>
      <c r="CC60" s="574"/>
      <c r="CD60" s="574"/>
      <c r="CE60" s="574"/>
      <c r="CF60" s="574"/>
      <c r="CG60" s="574"/>
      <c r="CH60" s="574"/>
      <c r="CI60" s="574"/>
      <c r="CJ60" s="574"/>
      <c r="CK60" s="574"/>
      <c r="CL60" s="574"/>
      <c r="CM60" s="574"/>
      <c r="CN60" s="574"/>
      <c r="CO60" s="574"/>
      <c r="CP60" s="574"/>
      <c r="CQ60" s="574"/>
      <c r="CR60" s="574"/>
      <c r="CS60" s="574"/>
      <c r="CT60" s="575"/>
      <c r="CU60" s="93"/>
      <c r="CV60" s="95"/>
      <c r="CY60" s="135"/>
    </row>
    <row r="61" spans="1:126" s="86" customFormat="1" ht="12" hidden="1" customHeight="1" x14ac:dyDescent="0.3">
      <c r="A61" s="92"/>
      <c r="B61" s="93"/>
      <c r="C61" s="93"/>
      <c r="D61" s="93"/>
      <c r="E61" s="576"/>
      <c r="F61" s="577"/>
      <c r="G61" s="577"/>
      <c r="H61" s="577"/>
      <c r="I61" s="577"/>
      <c r="J61" s="577"/>
      <c r="K61" s="577"/>
      <c r="L61" s="577"/>
      <c r="M61" s="578"/>
      <c r="N61" s="93"/>
      <c r="O61" s="591"/>
      <c r="P61" s="592"/>
      <c r="Q61" s="592"/>
      <c r="R61" s="592"/>
      <c r="S61" s="592"/>
      <c r="T61" s="592"/>
      <c r="U61" s="592"/>
      <c r="V61" s="592"/>
      <c r="W61" s="592"/>
      <c r="X61" s="592"/>
      <c r="Y61" s="593"/>
      <c r="Z61" s="576"/>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c r="BK61" s="577"/>
      <c r="BL61" s="577"/>
      <c r="BM61" s="577"/>
      <c r="BN61" s="577"/>
      <c r="BO61" s="577"/>
      <c r="BP61" s="577"/>
      <c r="BQ61" s="577"/>
      <c r="BR61" s="577"/>
      <c r="BS61" s="577"/>
      <c r="BT61" s="577"/>
      <c r="BU61" s="577"/>
      <c r="BV61" s="577"/>
      <c r="BW61" s="577"/>
      <c r="BX61" s="577"/>
      <c r="BY61" s="577"/>
      <c r="BZ61" s="577"/>
      <c r="CA61" s="577"/>
      <c r="CB61" s="577"/>
      <c r="CC61" s="577"/>
      <c r="CD61" s="577"/>
      <c r="CE61" s="577"/>
      <c r="CF61" s="577"/>
      <c r="CG61" s="577"/>
      <c r="CH61" s="577"/>
      <c r="CI61" s="577"/>
      <c r="CJ61" s="577"/>
      <c r="CK61" s="577"/>
      <c r="CL61" s="577"/>
      <c r="CM61" s="577"/>
      <c r="CN61" s="577"/>
      <c r="CO61" s="577"/>
      <c r="CP61" s="577"/>
      <c r="CQ61" s="577"/>
      <c r="CR61" s="577"/>
      <c r="CS61" s="577"/>
      <c r="CT61" s="578"/>
      <c r="CU61" s="93"/>
      <c r="CV61" s="95"/>
      <c r="CY61" s="135"/>
    </row>
    <row r="62" spans="1:126" s="86" customFormat="1" ht="12" hidden="1" customHeight="1" x14ac:dyDescent="0.3">
      <c r="A62" s="92"/>
      <c r="B62" s="93"/>
      <c r="C62" s="93"/>
      <c r="D62" s="93"/>
      <c r="E62" s="596" t="s">
        <v>43</v>
      </c>
      <c r="F62" s="597"/>
      <c r="G62" s="598"/>
      <c r="H62" s="596" t="s">
        <v>44</v>
      </c>
      <c r="I62" s="597"/>
      <c r="J62" s="598"/>
      <c r="K62" s="596" t="s">
        <v>45</v>
      </c>
      <c r="L62" s="597"/>
      <c r="M62" s="598"/>
      <c r="N62" s="93"/>
      <c r="O62" s="591"/>
      <c r="P62" s="592"/>
      <c r="Q62" s="592"/>
      <c r="R62" s="592"/>
      <c r="S62" s="592"/>
      <c r="T62" s="592"/>
      <c r="U62" s="592"/>
      <c r="V62" s="592"/>
      <c r="W62" s="592"/>
      <c r="X62" s="592"/>
      <c r="Y62" s="593"/>
      <c r="Z62" s="573" t="s">
        <v>2</v>
      </c>
      <c r="AA62" s="574"/>
      <c r="AB62" s="575"/>
      <c r="AC62" s="573" t="s">
        <v>3</v>
      </c>
      <c r="AD62" s="574"/>
      <c r="AE62" s="575"/>
      <c r="AF62" s="573" t="s">
        <v>4</v>
      </c>
      <c r="AG62" s="574"/>
      <c r="AH62" s="575"/>
      <c r="AI62" s="573" t="s">
        <v>5</v>
      </c>
      <c r="AJ62" s="574"/>
      <c r="AK62" s="575"/>
      <c r="AL62" s="573" t="s">
        <v>6</v>
      </c>
      <c r="AM62" s="574"/>
      <c r="AN62" s="575"/>
      <c r="AO62" s="573" t="s">
        <v>7</v>
      </c>
      <c r="AP62" s="574"/>
      <c r="AQ62" s="575"/>
      <c r="AR62" s="573" t="s">
        <v>73</v>
      </c>
      <c r="AS62" s="574"/>
      <c r="AT62" s="575"/>
      <c r="AU62" s="96"/>
      <c r="AV62" s="96"/>
      <c r="AW62" s="573" t="s">
        <v>36</v>
      </c>
      <c r="AX62" s="574"/>
      <c r="AY62" s="575"/>
      <c r="AZ62" s="573" t="s">
        <v>37</v>
      </c>
      <c r="BA62" s="574"/>
      <c r="BB62" s="575"/>
      <c r="BC62" s="573" t="s">
        <v>38</v>
      </c>
      <c r="BD62" s="574"/>
      <c r="BE62" s="575"/>
      <c r="BF62" s="573" t="s">
        <v>39</v>
      </c>
      <c r="BG62" s="574"/>
      <c r="BH62" s="575"/>
      <c r="BI62" s="96"/>
      <c r="BJ62" s="96"/>
      <c r="BK62" s="573" t="s">
        <v>22</v>
      </c>
      <c r="BL62" s="574"/>
      <c r="BM62" s="575"/>
      <c r="BN62" s="573" t="s">
        <v>23</v>
      </c>
      <c r="BO62" s="574"/>
      <c r="BP62" s="575"/>
      <c r="BQ62" s="573" t="s">
        <v>25</v>
      </c>
      <c r="BR62" s="574"/>
      <c r="BS62" s="575"/>
      <c r="BT62" s="573" t="s">
        <v>24</v>
      </c>
      <c r="BU62" s="574"/>
      <c r="BV62" s="575"/>
      <c r="BW62" s="573" t="s">
        <v>26</v>
      </c>
      <c r="BX62" s="574"/>
      <c r="BY62" s="575"/>
      <c r="BZ62" s="573" t="s">
        <v>27</v>
      </c>
      <c r="CA62" s="574"/>
      <c r="CB62" s="575"/>
      <c r="CC62" s="573" t="s">
        <v>28</v>
      </c>
      <c r="CD62" s="574"/>
      <c r="CE62" s="575"/>
      <c r="CF62" s="573" t="s">
        <v>29</v>
      </c>
      <c r="CG62" s="574"/>
      <c r="CH62" s="575"/>
      <c r="CI62" s="573" t="s">
        <v>30</v>
      </c>
      <c r="CJ62" s="574"/>
      <c r="CK62" s="575"/>
      <c r="CL62" s="573" t="s">
        <v>31</v>
      </c>
      <c r="CM62" s="574"/>
      <c r="CN62" s="575"/>
      <c r="CO62" s="573" t="s">
        <v>32</v>
      </c>
      <c r="CP62" s="574"/>
      <c r="CQ62" s="575"/>
      <c r="CR62" s="573" t="s">
        <v>33</v>
      </c>
      <c r="CS62" s="574"/>
      <c r="CT62" s="575"/>
      <c r="CU62" s="93"/>
      <c r="CV62" s="95"/>
      <c r="CY62" s="135"/>
    </row>
    <row r="63" spans="1:126" s="86" customFormat="1" ht="12" hidden="1" customHeight="1" x14ac:dyDescent="0.3">
      <c r="A63" s="92"/>
      <c r="B63" s="93"/>
      <c r="C63" s="93"/>
      <c r="D63" s="93"/>
      <c r="E63" s="599"/>
      <c r="F63" s="600"/>
      <c r="G63" s="601"/>
      <c r="H63" s="599"/>
      <c r="I63" s="600"/>
      <c r="J63" s="601"/>
      <c r="K63" s="599"/>
      <c r="L63" s="600"/>
      <c r="M63" s="601"/>
      <c r="N63" s="93"/>
      <c r="O63" s="576"/>
      <c r="P63" s="577"/>
      <c r="Q63" s="577"/>
      <c r="R63" s="577"/>
      <c r="S63" s="577"/>
      <c r="T63" s="577"/>
      <c r="U63" s="577"/>
      <c r="V63" s="577"/>
      <c r="W63" s="577"/>
      <c r="X63" s="577"/>
      <c r="Y63" s="578"/>
      <c r="Z63" s="576"/>
      <c r="AA63" s="577"/>
      <c r="AB63" s="578"/>
      <c r="AC63" s="576"/>
      <c r="AD63" s="577"/>
      <c r="AE63" s="578"/>
      <c r="AF63" s="576"/>
      <c r="AG63" s="577"/>
      <c r="AH63" s="578"/>
      <c r="AI63" s="576"/>
      <c r="AJ63" s="577"/>
      <c r="AK63" s="578"/>
      <c r="AL63" s="576"/>
      <c r="AM63" s="577"/>
      <c r="AN63" s="578"/>
      <c r="AO63" s="576"/>
      <c r="AP63" s="577"/>
      <c r="AQ63" s="578"/>
      <c r="AR63" s="576"/>
      <c r="AS63" s="577"/>
      <c r="AT63" s="578"/>
      <c r="AU63" s="96"/>
      <c r="AV63" s="96"/>
      <c r="AW63" s="576"/>
      <c r="AX63" s="577"/>
      <c r="AY63" s="578"/>
      <c r="AZ63" s="576"/>
      <c r="BA63" s="577"/>
      <c r="BB63" s="578"/>
      <c r="BC63" s="576"/>
      <c r="BD63" s="577"/>
      <c r="BE63" s="578"/>
      <c r="BF63" s="576"/>
      <c r="BG63" s="577"/>
      <c r="BH63" s="578"/>
      <c r="BI63" s="96"/>
      <c r="BJ63" s="96"/>
      <c r="BK63" s="576"/>
      <c r="BL63" s="577"/>
      <c r="BM63" s="578"/>
      <c r="BN63" s="576"/>
      <c r="BO63" s="577"/>
      <c r="BP63" s="578"/>
      <c r="BQ63" s="576"/>
      <c r="BR63" s="577"/>
      <c r="BS63" s="578"/>
      <c r="BT63" s="576"/>
      <c r="BU63" s="577"/>
      <c r="BV63" s="578"/>
      <c r="BW63" s="576"/>
      <c r="BX63" s="577"/>
      <c r="BY63" s="578"/>
      <c r="BZ63" s="576"/>
      <c r="CA63" s="577"/>
      <c r="CB63" s="578"/>
      <c r="CC63" s="576"/>
      <c r="CD63" s="577"/>
      <c r="CE63" s="578"/>
      <c r="CF63" s="576"/>
      <c r="CG63" s="577"/>
      <c r="CH63" s="578"/>
      <c r="CI63" s="576"/>
      <c r="CJ63" s="577"/>
      <c r="CK63" s="578"/>
      <c r="CL63" s="576"/>
      <c r="CM63" s="577"/>
      <c r="CN63" s="578"/>
      <c r="CO63" s="576"/>
      <c r="CP63" s="577"/>
      <c r="CQ63" s="578"/>
      <c r="CR63" s="576"/>
      <c r="CS63" s="577"/>
      <c r="CT63" s="578"/>
      <c r="CU63" s="93"/>
      <c r="CV63" s="95"/>
      <c r="CY63" s="135"/>
    </row>
    <row r="64" spans="1:126" s="86" customFormat="1" ht="12" hidden="1" customHeight="1" x14ac:dyDescent="0.3">
      <c r="A64" s="92"/>
      <c r="B64" s="93"/>
      <c r="C64" s="93"/>
      <c r="D64" s="93"/>
      <c r="E64" s="93"/>
      <c r="F64" s="93"/>
      <c r="G64" s="93"/>
      <c r="H64" s="93"/>
      <c r="I64" s="93"/>
      <c r="J64" s="93"/>
      <c r="K64" s="93"/>
      <c r="L64" s="93"/>
      <c r="M64" s="93"/>
      <c r="N64" s="93"/>
      <c r="O64" s="93"/>
      <c r="P64" s="93"/>
      <c r="Q64" s="93"/>
      <c r="R64" s="93"/>
      <c r="S64" s="93"/>
      <c r="T64" s="93"/>
      <c r="U64" s="93"/>
      <c r="V64" s="94"/>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5"/>
      <c r="CY64" s="135"/>
    </row>
    <row r="65" spans="1:103" s="398" customFormat="1" ht="12" hidden="1" customHeight="1" x14ac:dyDescent="0.3">
      <c r="A65" s="727"/>
      <c r="B65" s="331"/>
      <c r="C65" s="331"/>
      <c r="D65" s="331"/>
      <c r="E65" s="728">
        <f>+SUM(Z65:AT65)</f>
        <v>0</v>
      </c>
      <c r="F65" s="729"/>
      <c r="G65" s="730"/>
      <c r="H65" s="728">
        <f>52*AW65</f>
        <v>0</v>
      </c>
      <c r="I65" s="729"/>
      <c r="J65" s="730"/>
      <c r="K65" s="728">
        <f>12*BK65</f>
        <v>0</v>
      </c>
      <c r="L65" s="729"/>
      <c r="M65" s="730"/>
      <c r="N65" s="731"/>
      <c r="O65" s="732" t="s">
        <v>47</v>
      </c>
      <c r="P65" s="733"/>
      <c r="Q65" s="733"/>
      <c r="R65" s="733"/>
      <c r="S65" s="733"/>
      <c r="T65" s="733"/>
      <c r="U65" s="733"/>
      <c r="V65" s="733"/>
      <c r="W65" s="733"/>
      <c r="X65" s="733"/>
      <c r="Y65" s="734" t="s">
        <v>12</v>
      </c>
      <c r="Z65" s="748">
        <f>+'1. Beschikbare tijd'!AI50*52</f>
        <v>0</v>
      </c>
      <c r="AA65" s="749"/>
      <c r="AB65" s="750"/>
      <c r="AC65" s="748">
        <f>+'1. Beschikbare tijd'!AN50*52</f>
        <v>0</v>
      </c>
      <c r="AD65" s="749"/>
      <c r="AE65" s="750"/>
      <c r="AF65" s="748">
        <f>+'1. Beschikbare tijd'!AS50*52</f>
        <v>0</v>
      </c>
      <c r="AG65" s="749"/>
      <c r="AH65" s="750"/>
      <c r="AI65" s="748">
        <f>+'1. Beschikbare tijd'!AX50*52</f>
        <v>0</v>
      </c>
      <c r="AJ65" s="749"/>
      <c r="AK65" s="750"/>
      <c r="AL65" s="748">
        <f>+'1. Beschikbare tijd'!BC50*52</f>
        <v>0</v>
      </c>
      <c r="AM65" s="749"/>
      <c r="AN65" s="750"/>
      <c r="AO65" s="748">
        <f>+'1. Beschikbare tijd'!BH50*52</f>
        <v>0</v>
      </c>
      <c r="AP65" s="749"/>
      <c r="AQ65" s="750"/>
      <c r="AR65" s="748">
        <f>+'1. Beschikbare tijd'!BM50*52</f>
        <v>0</v>
      </c>
      <c r="AS65" s="749"/>
      <c r="AT65" s="750"/>
      <c r="AU65" s="751"/>
      <c r="AV65" s="751"/>
      <c r="AW65" s="748">
        <f>+SUM('1. Beschikbare tijd'!$AI50:$BM50)</f>
        <v>0</v>
      </c>
      <c r="AX65" s="749"/>
      <c r="AY65" s="750"/>
      <c r="AZ65" s="748">
        <f>+SUM('1. Beschikbare tijd'!$AI50:$BM50)</f>
        <v>0</v>
      </c>
      <c r="BA65" s="749"/>
      <c r="BB65" s="750"/>
      <c r="BC65" s="748">
        <f>+SUM('1. Beschikbare tijd'!$AI50:$BM50)</f>
        <v>0</v>
      </c>
      <c r="BD65" s="749"/>
      <c r="BE65" s="750"/>
      <c r="BF65" s="748">
        <f>+SUM('1. Beschikbare tijd'!$AI50:$BM50)</f>
        <v>0</v>
      </c>
      <c r="BG65" s="749"/>
      <c r="BH65" s="750"/>
      <c r="BI65" s="751"/>
      <c r="BJ65" s="751"/>
      <c r="BK65" s="748">
        <f>+'1. Beschikbare tijd'!$BR50</f>
        <v>0</v>
      </c>
      <c r="BL65" s="749"/>
      <c r="BM65" s="750"/>
      <c r="BN65" s="748">
        <f>+'1. Beschikbare tijd'!$BR50</f>
        <v>0</v>
      </c>
      <c r="BO65" s="749"/>
      <c r="BP65" s="750"/>
      <c r="BQ65" s="748">
        <f>+'1. Beschikbare tijd'!$BR50</f>
        <v>0</v>
      </c>
      <c r="BR65" s="749"/>
      <c r="BS65" s="750"/>
      <c r="BT65" s="748">
        <f>+'1. Beschikbare tijd'!$BR50</f>
        <v>0</v>
      </c>
      <c r="BU65" s="749"/>
      <c r="BV65" s="750"/>
      <c r="BW65" s="748">
        <f>+'1. Beschikbare tijd'!$BR50</f>
        <v>0</v>
      </c>
      <c r="BX65" s="749"/>
      <c r="BY65" s="750"/>
      <c r="BZ65" s="748">
        <f>+'1. Beschikbare tijd'!$BR50</f>
        <v>0</v>
      </c>
      <c r="CA65" s="749"/>
      <c r="CB65" s="750"/>
      <c r="CC65" s="748">
        <f>+'1. Beschikbare tijd'!$BR50</f>
        <v>0</v>
      </c>
      <c r="CD65" s="749"/>
      <c r="CE65" s="750"/>
      <c r="CF65" s="748">
        <f>+'1. Beschikbare tijd'!$BR50</f>
        <v>0</v>
      </c>
      <c r="CG65" s="749"/>
      <c r="CH65" s="750"/>
      <c r="CI65" s="748">
        <f>+'1. Beschikbare tijd'!$BR50</f>
        <v>0</v>
      </c>
      <c r="CJ65" s="749"/>
      <c r="CK65" s="750"/>
      <c r="CL65" s="748">
        <f>+'1. Beschikbare tijd'!$BR50</f>
        <v>0</v>
      </c>
      <c r="CM65" s="749"/>
      <c r="CN65" s="750"/>
      <c r="CO65" s="748">
        <f>+'1. Beschikbare tijd'!$BR50</f>
        <v>0</v>
      </c>
      <c r="CP65" s="749"/>
      <c r="CQ65" s="750"/>
      <c r="CR65" s="748">
        <f>+'1. Beschikbare tijd'!$BR50</f>
        <v>0</v>
      </c>
      <c r="CS65" s="749"/>
      <c r="CT65" s="750"/>
      <c r="CU65" s="331"/>
      <c r="CV65" s="735"/>
      <c r="CY65" s="736"/>
    </row>
    <row r="66" spans="1:103" s="86" customFormat="1" ht="12" hidden="1" customHeight="1" x14ac:dyDescent="0.3">
      <c r="A66" s="92"/>
      <c r="B66" s="93"/>
      <c r="C66" s="93"/>
      <c r="D66" s="93"/>
      <c r="E66" s="98"/>
      <c r="F66" s="98"/>
      <c r="G66" s="98"/>
      <c r="H66" s="98"/>
      <c r="I66" s="98"/>
      <c r="J66" s="98"/>
      <c r="K66" s="98"/>
      <c r="L66" s="98"/>
      <c r="M66" s="98"/>
      <c r="N66" s="97"/>
      <c r="O66" s="111"/>
      <c r="P66" s="111"/>
      <c r="Q66" s="111"/>
      <c r="R66" s="111"/>
      <c r="S66" s="111"/>
      <c r="T66" s="111"/>
      <c r="U66" s="111"/>
      <c r="V66" s="111"/>
      <c r="W66" s="111"/>
      <c r="X66" s="111"/>
      <c r="Y66" s="726" t="s">
        <v>20</v>
      </c>
      <c r="Z66" s="723">
        <f>+'1. Beschikbare tijd'!AI39*52</f>
        <v>0</v>
      </c>
      <c r="AA66" s="724"/>
      <c r="AB66" s="725"/>
      <c r="AC66" s="723">
        <f>+'1. Beschikbare tijd'!AN39</f>
        <v>0</v>
      </c>
      <c r="AD66" s="724"/>
      <c r="AE66" s="725"/>
      <c r="AF66" s="723">
        <f>+'1. Beschikbare tijd'!AS39</f>
        <v>0</v>
      </c>
      <c r="AG66" s="724"/>
      <c r="AH66" s="725"/>
      <c r="AI66" s="723">
        <f>+'1. Beschikbare tijd'!AX39*52</f>
        <v>0</v>
      </c>
      <c r="AJ66" s="724"/>
      <c r="AK66" s="725"/>
      <c r="AL66" s="723">
        <f>+'1. Beschikbare tijd'!BC39*52</f>
        <v>0</v>
      </c>
      <c r="AM66" s="724"/>
      <c r="AN66" s="725"/>
      <c r="AO66" s="723">
        <f>+'1. Beschikbare tijd'!BH39*52</f>
        <v>0</v>
      </c>
      <c r="AP66" s="724"/>
      <c r="AQ66" s="725"/>
      <c r="AR66" s="723">
        <f>+'1. Beschikbare tijd'!BM39*52</f>
        <v>0</v>
      </c>
      <c r="AS66" s="724"/>
      <c r="AT66" s="725"/>
      <c r="AU66" s="752"/>
      <c r="AV66" s="752"/>
      <c r="AW66" s="723">
        <f>+SUM(Z66:AT66)/52</f>
        <v>0</v>
      </c>
      <c r="AX66" s="724"/>
      <c r="AY66" s="725"/>
      <c r="AZ66" s="723">
        <f>+SUM(Z66:AT66)/52</f>
        <v>0</v>
      </c>
      <c r="BA66" s="724"/>
      <c r="BB66" s="725"/>
      <c r="BC66" s="723">
        <f>+SUM(Z66:AT66)/52</f>
        <v>0</v>
      </c>
      <c r="BD66" s="724"/>
      <c r="BE66" s="725"/>
      <c r="BF66" s="723">
        <f>+SUM(Z66:AT66)/52</f>
        <v>0</v>
      </c>
      <c r="BG66" s="724"/>
      <c r="BH66" s="725"/>
      <c r="BI66" s="752"/>
      <c r="BJ66" s="752"/>
      <c r="BK66" s="723">
        <f>+SUM($Z$66:$AT$66)/12</f>
        <v>0</v>
      </c>
      <c r="BL66" s="724"/>
      <c r="BM66" s="725"/>
      <c r="BN66" s="723">
        <f t="shared" ref="BN66:CT66" si="87">+SUM($Z$66:$AT$66)/12</f>
        <v>0</v>
      </c>
      <c r="BO66" s="724"/>
      <c r="BP66" s="725"/>
      <c r="BQ66" s="723">
        <f t="shared" ref="BQ66:CT66" si="88">+SUM($Z$66:$AT$66)/12</f>
        <v>0</v>
      </c>
      <c r="BR66" s="724"/>
      <c r="BS66" s="725"/>
      <c r="BT66" s="723">
        <f t="shared" ref="BT66:CT66" si="89">+SUM($Z$66:$AT$66)/12</f>
        <v>0</v>
      </c>
      <c r="BU66" s="724"/>
      <c r="BV66" s="725"/>
      <c r="BW66" s="723">
        <f t="shared" ref="BW66:CT66" si="90">+SUM($Z$66:$AT$66)/12</f>
        <v>0</v>
      </c>
      <c r="BX66" s="724"/>
      <c r="BY66" s="725"/>
      <c r="BZ66" s="723">
        <f t="shared" ref="BZ66:CT66" si="91">+SUM($Z$66:$AT$66)/12</f>
        <v>0</v>
      </c>
      <c r="CA66" s="724"/>
      <c r="CB66" s="725"/>
      <c r="CC66" s="723">
        <f t="shared" ref="CC66:CT66" si="92">+SUM($Z$66:$AT$66)/12</f>
        <v>0</v>
      </c>
      <c r="CD66" s="724"/>
      <c r="CE66" s="725"/>
      <c r="CF66" s="723">
        <f t="shared" ref="CF66:CT66" si="93">+SUM($Z$66:$AT$66)/12</f>
        <v>0</v>
      </c>
      <c r="CG66" s="724"/>
      <c r="CH66" s="725"/>
      <c r="CI66" s="723">
        <f t="shared" ref="CI66:CT66" si="94">+SUM($Z$66:$AT$66)/12</f>
        <v>0</v>
      </c>
      <c r="CJ66" s="724"/>
      <c r="CK66" s="725"/>
      <c r="CL66" s="723">
        <f t="shared" ref="CL66:CT66" si="95">+SUM($Z$66:$AT$66)/12</f>
        <v>0</v>
      </c>
      <c r="CM66" s="724"/>
      <c r="CN66" s="725"/>
      <c r="CO66" s="723">
        <f t="shared" ref="CO66:CT66" si="96">+SUM($Z$66:$AT$66)/12</f>
        <v>0</v>
      </c>
      <c r="CP66" s="724"/>
      <c r="CQ66" s="725"/>
      <c r="CR66" s="723">
        <f t="shared" ref="CR66:CT66" si="97">+SUM($Z$66:$AT$66)/12</f>
        <v>0</v>
      </c>
      <c r="CS66" s="724"/>
      <c r="CT66" s="725"/>
      <c r="CU66" s="93"/>
      <c r="CV66" s="95"/>
      <c r="CY66" s="135"/>
    </row>
    <row r="67" spans="1:103" s="86" customFormat="1" ht="12" hidden="1" customHeight="1" x14ac:dyDescent="0.3">
      <c r="A67" s="92"/>
      <c r="B67" s="93"/>
      <c r="C67" s="93"/>
      <c r="D67" s="93"/>
      <c r="E67" s="98"/>
      <c r="F67" s="98"/>
      <c r="G67" s="98"/>
      <c r="H67" s="98"/>
      <c r="I67" s="98"/>
      <c r="J67" s="98"/>
      <c r="K67" s="98"/>
      <c r="L67" s="98"/>
      <c r="M67" s="98"/>
      <c r="N67" s="97"/>
      <c r="O67" s="111"/>
      <c r="P67" s="111"/>
      <c r="Q67" s="111"/>
      <c r="R67" s="111"/>
      <c r="S67" s="111"/>
      <c r="T67" s="111"/>
      <c r="U67" s="111"/>
      <c r="V67" s="111"/>
      <c r="W67" s="111"/>
      <c r="X67" s="111"/>
      <c r="Y67" s="726" t="s">
        <v>93</v>
      </c>
      <c r="Z67" s="723">
        <f>+'1. Beschikbare tijd'!AI42*52</f>
        <v>0</v>
      </c>
      <c r="AA67" s="724"/>
      <c r="AB67" s="725"/>
      <c r="AC67" s="723">
        <f>+'1. Beschikbare tijd'!AN42*52</f>
        <v>0</v>
      </c>
      <c r="AD67" s="724"/>
      <c r="AE67" s="725"/>
      <c r="AF67" s="723">
        <f>+'1. Beschikbare tijd'!AS42*52</f>
        <v>0</v>
      </c>
      <c r="AG67" s="724"/>
      <c r="AH67" s="725"/>
      <c r="AI67" s="723">
        <f>+'1. Beschikbare tijd'!AX42*52</f>
        <v>0</v>
      </c>
      <c r="AJ67" s="724"/>
      <c r="AK67" s="725"/>
      <c r="AL67" s="723">
        <f>+'1. Beschikbare tijd'!BC42*52</f>
        <v>0</v>
      </c>
      <c r="AM67" s="724"/>
      <c r="AN67" s="725"/>
      <c r="AO67" s="723">
        <f>+'1. Beschikbare tijd'!BH42*52</f>
        <v>0</v>
      </c>
      <c r="AP67" s="724"/>
      <c r="AQ67" s="725"/>
      <c r="AR67" s="723">
        <f>+'1. Beschikbare tijd'!BM42*52</f>
        <v>0</v>
      </c>
      <c r="AS67" s="724"/>
      <c r="AT67" s="725"/>
      <c r="AU67" s="752"/>
      <c r="AV67" s="752"/>
      <c r="AW67" s="723">
        <f>+SUM(Z67:AT67)/52</f>
        <v>0</v>
      </c>
      <c r="AX67" s="724"/>
      <c r="AY67" s="725"/>
      <c r="AZ67" s="723">
        <f>+SUM(Z67:AT67)/52</f>
        <v>0</v>
      </c>
      <c r="BA67" s="724"/>
      <c r="BB67" s="725"/>
      <c r="BC67" s="723">
        <f>+SUM(Z67:AT67)/52</f>
        <v>0</v>
      </c>
      <c r="BD67" s="724"/>
      <c r="BE67" s="725"/>
      <c r="BF67" s="723">
        <f>+SUM(Z67:AT67)/52</f>
        <v>0</v>
      </c>
      <c r="BG67" s="724"/>
      <c r="BH67" s="725"/>
      <c r="BI67" s="752"/>
      <c r="BJ67" s="752"/>
      <c r="BK67" s="723">
        <f>+SUM($Z$67:$AT$67)/12</f>
        <v>0</v>
      </c>
      <c r="BL67" s="724"/>
      <c r="BM67" s="725"/>
      <c r="BN67" s="723">
        <f t="shared" ref="BN67:CT67" si="98">+SUM($Z$67:$AT$67)/12</f>
        <v>0</v>
      </c>
      <c r="BO67" s="724"/>
      <c r="BP67" s="725"/>
      <c r="BQ67" s="723">
        <f t="shared" ref="BQ67:CT67" si="99">+SUM($Z$67:$AT$67)/12</f>
        <v>0</v>
      </c>
      <c r="BR67" s="724"/>
      <c r="BS67" s="725"/>
      <c r="BT67" s="723">
        <f t="shared" ref="BT67:CT67" si="100">+SUM($Z$67:$AT$67)/12</f>
        <v>0</v>
      </c>
      <c r="BU67" s="724"/>
      <c r="BV67" s="725"/>
      <c r="BW67" s="723">
        <f t="shared" ref="BW67:CT67" si="101">+SUM($Z$67:$AT$67)/12</f>
        <v>0</v>
      </c>
      <c r="BX67" s="724"/>
      <c r="BY67" s="725"/>
      <c r="BZ67" s="723">
        <f t="shared" ref="BZ67:CT67" si="102">+SUM($Z$67:$AT$67)/12</f>
        <v>0</v>
      </c>
      <c r="CA67" s="724"/>
      <c r="CB67" s="725"/>
      <c r="CC67" s="723">
        <f t="shared" ref="CC67:CT67" si="103">+SUM($Z$67:$AT$67)/12</f>
        <v>0</v>
      </c>
      <c r="CD67" s="724"/>
      <c r="CE67" s="725"/>
      <c r="CF67" s="723">
        <f t="shared" ref="CF67:CT67" si="104">+SUM($Z$67:$AT$67)/12</f>
        <v>0</v>
      </c>
      <c r="CG67" s="724"/>
      <c r="CH67" s="725"/>
      <c r="CI67" s="723">
        <f t="shared" ref="CI67:CT67" si="105">+SUM($Z$67:$AT$67)/12</f>
        <v>0</v>
      </c>
      <c r="CJ67" s="724"/>
      <c r="CK67" s="725"/>
      <c r="CL67" s="723">
        <f t="shared" ref="CL67:CT67" si="106">+SUM($Z$67:$AT$67)/12</f>
        <v>0</v>
      </c>
      <c r="CM67" s="724"/>
      <c r="CN67" s="725"/>
      <c r="CO67" s="723">
        <f t="shared" ref="CO67:CT67" si="107">+SUM($Z$67:$AT$67)/12</f>
        <v>0</v>
      </c>
      <c r="CP67" s="724"/>
      <c r="CQ67" s="725"/>
      <c r="CR67" s="723">
        <f t="shared" ref="CR67:CT67" si="108">+SUM($Z$67:$AT$67)/12</f>
        <v>0</v>
      </c>
      <c r="CS67" s="724"/>
      <c r="CT67" s="725"/>
      <c r="CU67" s="93"/>
      <c r="CV67" s="95"/>
      <c r="CY67" s="135"/>
    </row>
    <row r="68" spans="1:103" s="86" customFormat="1" ht="12" hidden="1" customHeight="1" x14ac:dyDescent="0.3">
      <c r="A68" s="92"/>
      <c r="B68" s="93"/>
      <c r="C68" s="93"/>
      <c r="D68" s="93"/>
      <c r="E68" s="98"/>
      <c r="F68" s="98"/>
      <c r="G68" s="98"/>
      <c r="H68" s="98"/>
      <c r="I68" s="98"/>
      <c r="J68" s="98"/>
      <c r="K68" s="98"/>
      <c r="L68" s="98"/>
      <c r="M68" s="98"/>
      <c r="N68" s="97"/>
      <c r="O68" s="111"/>
      <c r="P68" s="111"/>
      <c r="Q68" s="111"/>
      <c r="R68" s="111"/>
      <c r="S68" s="111"/>
      <c r="T68" s="111"/>
      <c r="U68" s="111"/>
      <c r="V68" s="111"/>
      <c r="W68" s="111"/>
      <c r="X68" s="111"/>
      <c r="Y68" s="726" t="s">
        <v>94</v>
      </c>
      <c r="Z68" s="723">
        <f>+'1. Beschikbare tijd'!AI45*52</f>
        <v>0</v>
      </c>
      <c r="AA68" s="724"/>
      <c r="AB68" s="725"/>
      <c r="AC68" s="723">
        <f>+'1. Beschikbare tijd'!AN45*52</f>
        <v>0</v>
      </c>
      <c r="AD68" s="724"/>
      <c r="AE68" s="725"/>
      <c r="AF68" s="723">
        <f>+'1. Beschikbare tijd'!AS45*52</f>
        <v>0</v>
      </c>
      <c r="AG68" s="724"/>
      <c r="AH68" s="725"/>
      <c r="AI68" s="723">
        <f>+'1. Beschikbare tijd'!AX45*52</f>
        <v>0</v>
      </c>
      <c r="AJ68" s="724"/>
      <c r="AK68" s="725"/>
      <c r="AL68" s="723">
        <f>+'1. Beschikbare tijd'!BC45*52</f>
        <v>0</v>
      </c>
      <c r="AM68" s="724"/>
      <c r="AN68" s="725"/>
      <c r="AO68" s="723">
        <f>+'1. Beschikbare tijd'!BH45*52</f>
        <v>0</v>
      </c>
      <c r="AP68" s="724"/>
      <c r="AQ68" s="725"/>
      <c r="AR68" s="723">
        <f>+'1. Beschikbare tijd'!BM45*52</f>
        <v>0</v>
      </c>
      <c r="AS68" s="724"/>
      <c r="AT68" s="725"/>
      <c r="AU68" s="752"/>
      <c r="AV68" s="752"/>
      <c r="AW68" s="723">
        <f>+SUM(Z68:AT68)/52</f>
        <v>0</v>
      </c>
      <c r="AX68" s="724"/>
      <c r="AY68" s="725"/>
      <c r="AZ68" s="723">
        <f>+SUM(Z68:AT68)/52</f>
        <v>0</v>
      </c>
      <c r="BA68" s="724"/>
      <c r="BB68" s="725"/>
      <c r="BC68" s="723">
        <f>+SUM(Z68:AT68)/52</f>
        <v>0</v>
      </c>
      <c r="BD68" s="724"/>
      <c r="BE68" s="725"/>
      <c r="BF68" s="723">
        <f>+SUM(Z68:AT68)/52</f>
        <v>0</v>
      </c>
      <c r="BG68" s="724"/>
      <c r="BH68" s="725"/>
      <c r="BI68" s="752"/>
      <c r="BJ68" s="752"/>
      <c r="BK68" s="723">
        <f>+SUM($Z$68:$AT$68)/12</f>
        <v>0</v>
      </c>
      <c r="BL68" s="724"/>
      <c r="BM68" s="725"/>
      <c r="BN68" s="723">
        <f t="shared" ref="BN68:CT68" si="109">+SUM($Z$68:$AT$68)/12</f>
        <v>0</v>
      </c>
      <c r="BO68" s="724"/>
      <c r="BP68" s="725"/>
      <c r="BQ68" s="723">
        <f t="shared" ref="BQ68:CT68" si="110">+SUM($Z$68:$AT$68)/12</f>
        <v>0</v>
      </c>
      <c r="BR68" s="724"/>
      <c r="BS68" s="725"/>
      <c r="BT68" s="723">
        <f t="shared" ref="BT68:CT68" si="111">+SUM($Z$68:$AT$68)/12</f>
        <v>0</v>
      </c>
      <c r="BU68" s="724"/>
      <c r="BV68" s="725"/>
      <c r="BW68" s="723">
        <f t="shared" ref="BW68:CT68" si="112">+SUM($Z$68:$AT$68)/12</f>
        <v>0</v>
      </c>
      <c r="BX68" s="724"/>
      <c r="BY68" s="725"/>
      <c r="BZ68" s="723">
        <f t="shared" ref="BZ68:CT68" si="113">+SUM($Z$68:$AT$68)/12</f>
        <v>0</v>
      </c>
      <c r="CA68" s="724"/>
      <c r="CB68" s="725"/>
      <c r="CC68" s="723">
        <f t="shared" ref="CC68:CT68" si="114">+SUM($Z$68:$AT$68)/12</f>
        <v>0</v>
      </c>
      <c r="CD68" s="724"/>
      <c r="CE68" s="725"/>
      <c r="CF68" s="723">
        <f t="shared" ref="CF68:CT68" si="115">+SUM($Z$68:$AT$68)/12</f>
        <v>0</v>
      </c>
      <c r="CG68" s="724"/>
      <c r="CH68" s="725"/>
      <c r="CI68" s="723">
        <f t="shared" ref="CI68:CT68" si="116">+SUM($Z$68:$AT$68)/12</f>
        <v>0</v>
      </c>
      <c r="CJ68" s="724"/>
      <c r="CK68" s="725"/>
      <c r="CL68" s="723">
        <f t="shared" ref="CL68:CT68" si="117">+SUM($Z$68:$AT$68)/12</f>
        <v>0</v>
      </c>
      <c r="CM68" s="724"/>
      <c r="CN68" s="725"/>
      <c r="CO68" s="723">
        <f t="shared" ref="CO68:CT68" si="118">+SUM($Z$68:$AT$68)/12</f>
        <v>0</v>
      </c>
      <c r="CP68" s="724"/>
      <c r="CQ68" s="725"/>
      <c r="CR68" s="723">
        <f t="shared" ref="CR68:CT68" si="119">+SUM($Z$68:$AT$68)/12</f>
        <v>0</v>
      </c>
      <c r="CS68" s="724"/>
      <c r="CT68" s="725"/>
      <c r="CU68" s="93"/>
      <c r="CV68" s="95"/>
      <c r="CY68" s="135"/>
    </row>
    <row r="69" spans="1:103" s="86" customFormat="1" ht="12" hidden="1" customHeight="1" x14ac:dyDescent="0.3">
      <c r="A69" s="92"/>
      <c r="B69" s="93"/>
      <c r="C69" s="93"/>
      <c r="D69" s="93"/>
      <c r="E69" s="98"/>
      <c r="F69" s="98"/>
      <c r="G69" s="98"/>
      <c r="H69" s="98"/>
      <c r="I69" s="98"/>
      <c r="J69" s="98"/>
      <c r="K69" s="98"/>
      <c r="L69" s="98"/>
      <c r="M69" s="98"/>
      <c r="N69" s="97"/>
      <c r="O69" s="111"/>
      <c r="P69" s="111"/>
      <c r="Q69" s="111"/>
      <c r="R69" s="111"/>
      <c r="S69" s="111"/>
      <c r="T69" s="111"/>
      <c r="U69" s="111"/>
      <c r="V69" s="111"/>
      <c r="W69" s="111"/>
      <c r="X69" s="111"/>
      <c r="Y69" s="726" t="s">
        <v>95</v>
      </c>
      <c r="Z69" s="723">
        <f>+'1. Beschikbare tijd'!AI48*52</f>
        <v>0</v>
      </c>
      <c r="AA69" s="724"/>
      <c r="AB69" s="725"/>
      <c r="AC69" s="723">
        <f>+'1. Beschikbare tijd'!AN48*52</f>
        <v>0</v>
      </c>
      <c r="AD69" s="724"/>
      <c r="AE69" s="725"/>
      <c r="AF69" s="723">
        <f>+'1. Beschikbare tijd'!AS48*52</f>
        <v>0</v>
      </c>
      <c r="AG69" s="724"/>
      <c r="AH69" s="725"/>
      <c r="AI69" s="723">
        <f>+'1. Beschikbare tijd'!AX48*52</f>
        <v>0</v>
      </c>
      <c r="AJ69" s="724"/>
      <c r="AK69" s="725"/>
      <c r="AL69" s="723">
        <f>+'1. Beschikbare tijd'!BC48*52</f>
        <v>0</v>
      </c>
      <c r="AM69" s="724"/>
      <c r="AN69" s="725"/>
      <c r="AO69" s="723">
        <f>+'1. Beschikbare tijd'!BH48*52</f>
        <v>0</v>
      </c>
      <c r="AP69" s="724"/>
      <c r="AQ69" s="725"/>
      <c r="AR69" s="723">
        <f>+'1. Beschikbare tijd'!BM48*52</f>
        <v>0</v>
      </c>
      <c r="AS69" s="724"/>
      <c r="AT69" s="725"/>
      <c r="AU69" s="752"/>
      <c r="AV69" s="752"/>
      <c r="AW69" s="723">
        <f>+SUM(Z69:AT69)/52</f>
        <v>0</v>
      </c>
      <c r="AX69" s="724"/>
      <c r="AY69" s="725"/>
      <c r="AZ69" s="723">
        <f>+SUM(Z69:AT69)/52</f>
        <v>0</v>
      </c>
      <c r="BA69" s="724"/>
      <c r="BB69" s="725"/>
      <c r="BC69" s="723">
        <f>+SUM(Z69:AT69)/52</f>
        <v>0</v>
      </c>
      <c r="BD69" s="724"/>
      <c r="BE69" s="725"/>
      <c r="BF69" s="723">
        <f>+SUM(Z69:AT69)/52</f>
        <v>0</v>
      </c>
      <c r="BG69" s="724"/>
      <c r="BH69" s="725"/>
      <c r="BI69" s="752"/>
      <c r="BJ69" s="752"/>
      <c r="BK69" s="723">
        <f>+SUM($Z$69:$AT$69)/12</f>
        <v>0</v>
      </c>
      <c r="BL69" s="724"/>
      <c r="BM69" s="725"/>
      <c r="BN69" s="723">
        <f t="shared" ref="BN69:CT69" si="120">+SUM($Z$69:$AT$69)/12</f>
        <v>0</v>
      </c>
      <c r="BO69" s="724"/>
      <c r="BP69" s="725"/>
      <c r="BQ69" s="723">
        <f t="shared" ref="BQ69:CT69" si="121">+SUM($Z$69:$AT$69)/12</f>
        <v>0</v>
      </c>
      <c r="BR69" s="724"/>
      <c r="BS69" s="725"/>
      <c r="BT69" s="723">
        <f t="shared" ref="BT69:CT69" si="122">+SUM($Z$69:$AT$69)/12</f>
        <v>0</v>
      </c>
      <c r="BU69" s="724"/>
      <c r="BV69" s="725"/>
      <c r="BW69" s="723">
        <f t="shared" ref="BW69:CT69" si="123">+SUM($Z$69:$AT$69)/12</f>
        <v>0</v>
      </c>
      <c r="BX69" s="724"/>
      <c r="BY69" s="725"/>
      <c r="BZ69" s="723">
        <f t="shared" ref="BZ69:CT69" si="124">+SUM($Z$69:$AT$69)/12</f>
        <v>0</v>
      </c>
      <c r="CA69" s="724"/>
      <c r="CB69" s="725"/>
      <c r="CC69" s="723">
        <f t="shared" ref="CC69:CT69" si="125">+SUM($Z$69:$AT$69)/12</f>
        <v>0</v>
      </c>
      <c r="CD69" s="724"/>
      <c r="CE69" s="725"/>
      <c r="CF69" s="723">
        <f t="shared" ref="CF69:CT69" si="126">+SUM($Z$69:$AT$69)/12</f>
        <v>0</v>
      </c>
      <c r="CG69" s="724"/>
      <c r="CH69" s="725"/>
      <c r="CI69" s="723">
        <f t="shared" ref="CI69:CT69" si="127">+SUM($Z$69:$AT$69)/12</f>
        <v>0</v>
      </c>
      <c r="CJ69" s="724"/>
      <c r="CK69" s="725"/>
      <c r="CL69" s="723">
        <f t="shared" ref="CL69:CT69" si="128">+SUM($Z$69:$AT$69)/12</f>
        <v>0</v>
      </c>
      <c r="CM69" s="724"/>
      <c r="CN69" s="725"/>
      <c r="CO69" s="723">
        <f t="shared" ref="CO69:CT69" si="129">+SUM($Z$69:$AT$69)/12</f>
        <v>0</v>
      </c>
      <c r="CP69" s="724"/>
      <c r="CQ69" s="725"/>
      <c r="CR69" s="723">
        <f t="shared" ref="CR69:CT69" si="130">+SUM($Z$69:$AT$69)/12</f>
        <v>0</v>
      </c>
      <c r="CS69" s="724"/>
      <c r="CT69" s="725"/>
      <c r="CU69" s="93"/>
      <c r="CV69" s="95"/>
      <c r="CY69" s="135"/>
    </row>
    <row r="70" spans="1:103" s="86" customFormat="1" ht="3" hidden="1" customHeight="1" x14ac:dyDescent="0.3">
      <c r="A70" s="92"/>
      <c r="B70" s="93"/>
      <c r="C70" s="93"/>
      <c r="D70" s="93"/>
      <c r="E70" s="99"/>
      <c r="F70" s="99"/>
      <c r="G70" s="99"/>
      <c r="H70" s="99"/>
      <c r="I70" s="99"/>
      <c r="J70" s="99"/>
      <c r="K70" s="99"/>
      <c r="L70" s="99"/>
      <c r="M70" s="99"/>
      <c r="N70" s="97"/>
      <c r="O70" s="97"/>
      <c r="P70" s="97"/>
      <c r="Q70" s="97"/>
      <c r="R70" s="97"/>
      <c r="S70" s="97"/>
      <c r="T70" s="97"/>
      <c r="U70" s="97"/>
      <c r="V70" s="100"/>
      <c r="W70" s="97"/>
      <c r="X70" s="97"/>
      <c r="Y70" s="97"/>
      <c r="Z70" s="753"/>
      <c r="AA70" s="753"/>
      <c r="AB70" s="753"/>
      <c r="AC70" s="753"/>
      <c r="AD70" s="753"/>
      <c r="AE70" s="753"/>
      <c r="AF70" s="753"/>
      <c r="AG70" s="753"/>
      <c r="AH70" s="753"/>
      <c r="AI70" s="753"/>
      <c r="AJ70" s="753"/>
      <c r="AK70" s="753"/>
      <c r="AL70" s="753"/>
      <c r="AM70" s="753"/>
      <c r="AN70" s="753"/>
      <c r="AO70" s="753"/>
      <c r="AP70" s="753"/>
      <c r="AQ70" s="753"/>
      <c r="AR70" s="753"/>
      <c r="AS70" s="753"/>
      <c r="AT70" s="753"/>
      <c r="AU70" s="753"/>
      <c r="AV70" s="753"/>
      <c r="AW70" s="753"/>
      <c r="AX70" s="753"/>
      <c r="AY70" s="753"/>
      <c r="AZ70" s="753"/>
      <c r="BA70" s="753"/>
      <c r="BB70" s="753"/>
      <c r="BC70" s="753"/>
      <c r="BD70" s="753"/>
      <c r="BE70" s="753"/>
      <c r="BF70" s="753"/>
      <c r="BG70" s="753"/>
      <c r="BH70" s="753"/>
      <c r="BI70" s="753"/>
      <c r="BJ70" s="753"/>
      <c r="BK70" s="753"/>
      <c r="BL70" s="753"/>
      <c r="BM70" s="753"/>
      <c r="BN70" s="753"/>
      <c r="BO70" s="753"/>
      <c r="BP70" s="753"/>
      <c r="BQ70" s="753"/>
      <c r="BR70" s="753"/>
      <c r="BS70" s="753"/>
      <c r="BT70" s="753"/>
      <c r="BU70" s="753"/>
      <c r="BV70" s="753"/>
      <c r="BW70" s="753"/>
      <c r="BX70" s="753"/>
      <c r="BY70" s="753"/>
      <c r="BZ70" s="753"/>
      <c r="CA70" s="753"/>
      <c r="CB70" s="753"/>
      <c r="CC70" s="753"/>
      <c r="CD70" s="753"/>
      <c r="CE70" s="753"/>
      <c r="CF70" s="753"/>
      <c r="CG70" s="753"/>
      <c r="CH70" s="753"/>
      <c r="CI70" s="753"/>
      <c r="CJ70" s="753"/>
      <c r="CK70" s="753"/>
      <c r="CL70" s="753"/>
      <c r="CM70" s="753"/>
      <c r="CN70" s="753"/>
      <c r="CO70" s="753"/>
      <c r="CP70" s="753"/>
      <c r="CQ70" s="753"/>
      <c r="CR70" s="753"/>
      <c r="CS70" s="753"/>
      <c r="CT70" s="753"/>
      <c r="CU70" s="93"/>
      <c r="CV70" s="95"/>
      <c r="CY70" s="135"/>
    </row>
    <row r="71" spans="1:103" s="86" customFormat="1" ht="3" hidden="1" customHeight="1" x14ac:dyDescent="0.3">
      <c r="A71" s="92"/>
      <c r="B71" s="93"/>
      <c r="C71" s="93"/>
      <c r="D71" s="93"/>
      <c r="E71" s="99"/>
      <c r="F71" s="99"/>
      <c r="G71" s="99"/>
      <c r="H71" s="99"/>
      <c r="I71" s="99"/>
      <c r="J71" s="99"/>
      <c r="K71" s="99"/>
      <c r="L71" s="99"/>
      <c r="M71" s="99"/>
      <c r="N71" s="97"/>
      <c r="O71" s="97"/>
      <c r="P71" s="97"/>
      <c r="Q71" s="97"/>
      <c r="R71" s="97"/>
      <c r="S71" s="97"/>
      <c r="T71" s="97"/>
      <c r="U71" s="97"/>
      <c r="V71" s="100"/>
      <c r="W71" s="97"/>
      <c r="X71" s="97"/>
      <c r="Y71" s="97"/>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53"/>
      <c r="BA71" s="753"/>
      <c r="BB71" s="753"/>
      <c r="BC71" s="753"/>
      <c r="BD71" s="753"/>
      <c r="BE71" s="753"/>
      <c r="BF71" s="753"/>
      <c r="BG71" s="753"/>
      <c r="BH71" s="753"/>
      <c r="BI71" s="753"/>
      <c r="BJ71" s="753"/>
      <c r="BK71" s="753"/>
      <c r="BL71" s="753"/>
      <c r="BM71" s="753"/>
      <c r="BN71" s="753"/>
      <c r="BO71" s="753"/>
      <c r="BP71" s="753"/>
      <c r="BQ71" s="753"/>
      <c r="BR71" s="753"/>
      <c r="BS71" s="753"/>
      <c r="BT71" s="753"/>
      <c r="BU71" s="753"/>
      <c r="BV71" s="753"/>
      <c r="BW71" s="753"/>
      <c r="BX71" s="753"/>
      <c r="BY71" s="753"/>
      <c r="BZ71" s="753"/>
      <c r="CA71" s="753"/>
      <c r="CB71" s="753"/>
      <c r="CC71" s="753"/>
      <c r="CD71" s="753"/>
      <c r="CE71" s="753"/>
      <c r="CF71" s="753"/>
      <c r="CG71" s="753"/>
      <c r="CH71" s="753"/>
      <c r="CI71" s="753"/>
      <c r="CJ71" s="753"/>
      <c r="CK71" s="753"/>
      <c r="CL71" s="753"/>
      <c r="CM71" s="753"/>
      <c r="CN71" s="753"/>
      <c r="CO71" s="753"/>
      <c r="CP71" s="753"/>
      <c r="CQ71" s="753"/>
      <c r="CR71" s="753"/>
      <c r="CS71" s="753"/>
      <c r="CT71" s="753"/>
      <c r="CU71" s="93"/>
      <c r="CV71" s="95"/>
      <c r="CY71" s="135"/>
    </row>
    <row r="72" spans="1:103" s="398" customFormat="1" ht="12" hidden="1" customHeight="1" x14ac:dyDescent="0.3">
      <c r="A72" s="727"/>
      <c r="B72" s="331"/>
      <c r="C72" s="331"/>
      <c r="D72" s="331"/>
      <c r="E72" s="728">
        <f>+SUM(Z72:AT72)</f>
        <v>0</v>
      </c>
      <c r="F72" s="729"/>
      <c r="G72" s="730"/>
      <c r="H72" s="728">
        <f>13*SUM(AW72:BH72)</f>
        <v>0</v>
      </c>
      <c r="I72" s="729"/>
      <c r="J72" s="730"/>
      <c r="K72" s="728">
        <f>+SUM(BK72:CT72)</f>
        <v>0</v>
      </c>
      <c r="L72" s="729"/>
      <c r="M72" s="730"/>
      <c r="N72" s="731"/>
      <c r="O72" s="732" t="s">
        <v>48</v>
      </c>
      <c r="P72" s="733"/>
      <c r="Q72" s="733"/>
      <c r="R72" s="733"/>
      <c r="S72" s="733"/>
      <c r="T72" s="733"/>
      <c r="U72" s="733"/>
      <c r="V72" s="733"/>
      <c r="W72" s="733"/>
      <c r="X72" s="733"/>
      <c r="Y72" s="734" t="s">
        <v>12</v>
      </c>
      <c r="Z72" s="748">
        <f>-52*SUMIF(Z17:AB48,"x",$O17:$T48)</f>
        <v>0</v>
      </c>
      <c r="AA72" s="749"/>
      <c r="AB72" s="750"/>
      <c r="AC72" s="748">
        <f>-52*SUMIF(AC17:AE48,"x",$O17:$T48)</f>
        <v>0</v>
      </c>
      <c r="AD72" s="749"/>
      <c r="AE72" s="750"/>
      <c r="AF72" s="748">
        <f>-52*SUMIF(AF17:AH48,"x",$O17:$T48)</f>
        <v>0</v>
      </c>
      <c r="AG72" s="749"/>
      <c r="AH72" s="750"/>
      <c r="AI72" s="748">
        <f>-52*SUMIF(AI17:AK48,"x",$O17:$T48)</f>
        <v>0</v>
      </c>
      <c r="AJ72" s="749"/>
      <c r="AK72" s="750"/>
      <c r="AL72" s="728">
        <f>-52*SUMIF(AL17:AN48,"x",$O17:$T48)</f>
        <v>0</v>
      </c>
      <c r="AM72" s="729"/>
      <c r="AN72" s="730"/>
      <c r="AO72" s="748">
        <f>-52*SUMIF(AO17:AQ48,"x",$O17:$T48)</f>
        <v>0</v>
      </c>
      <c r="AP72" s="749"/>
      <c r="AQ72" s="750"/>
      <c r="AR72" s="748">
        <f>-52*SUMIF(AR17:AT48,"x",$O17:$T48)</f>
        <v>0</v>
      </c>
      <c r="AS72" s="749"/>
      <c r="AT72" s="750"/>
      <c r="AU72" s="754"/>
      <c r="AV72" s="754"/>
      <c r="AW72" s="748">
        <f>SUM($Z72:$AT72)/52</f>
        <v>0</v>
      </c>
      <c r="AX72" s="749"/>
      <c r="AY72" s="750"/>
      <c r="AZ72" s="748">
        <f>SUM($Z72:$AT72)/52</f>
        <v>0</v>
      </c>
      <c r="BA72" s="749"/>
      <c r="BB72" s="750"/>
      <c r="BC72" s="748">
        <f>SUM($Z72:$AT72)/52</f>
        <v>0</v>
      </c>
      <c r="BD72" s="749"/>
      <c r="BE72" s="750"/>
      <c r="BF72" s="748">
        <f>SUM($Z72:$AT72)/52</f>
        <v>0</v>
      </c>
      <c r="BG72" s="749"/>
      <c r="BH72" s="750"/>
      <c r="BI72" s="754"/>
      <c r="BJ72" s="754"/>
      <c r="BK72" s="748">
        <f>+SUM($Z72:$AT72)/12</f>
        <v>0</v>
      </c>
      <c r="BL72" s="749"/>
      <c r="BM72" s="750"/>
      <c r="BN72" s="748">
        <f>+SUM($Z72:$AT72)/12</f>
        <v>0</v>
      </c>
      <c r="BO72" s="749"/>
      <c r="BP72" s="750"/>
      <c r="BQ72" s="748">
        <f>+SUM($Z72:$AT72)/12</f>
        <v>0</v>
      </c>
      <c r="BR72" s="749"/>
      <c r="BS72" s="750"/>
      <c r="BT72" s="748">
        <f>+SUM($Z72:$AT72)/12</f>
        <v>0</v>
      </c>
      <c r="BU72" s="749"/>
      <c r="BV72" s="750"/>
      <c r="BW72" s="748">
        <f>+SUM($Z72:$AT72)/12</f>
        <v>0</v>
      </c>
      <c r="BX72" s="749"/>
      <c r="BY72" s="750"/>
      <c r="BZ72" s="748">
        <f>+SUM($Z72:$AT72)/12</f>
        <v>0</v>
      </c>
      <c r="CA72" s="749"/>
      <c r="CB72" s="750"/>
      <c r="CC72" s="748">
        <f>+SUM($Z72:$AT72)/12</f>
        <v>0</v>
      </c>
      <c r="CD72" s="749"/>
      <c r="CE72" s="750"/>
      <c r="CF72" s="748">
        <f>+SUM($Z72:$AT72)/12</f>
        <v>0</v>
      </c>
      <c r="CG72" s="749"/>
      <c r="CH72" s="750"/>
      <c r="CI72" s="748">
        <f>+SUM($Z72:$AT72)/12</f>
        <v>0</v>
      </c>
      <c r="CJ72" s="749"/>
      <c r="CK72" s="750"/>
      <c r="CL72" s="748">
        <f>+SUM($Z72:$AT72)/12</f>
        <v>0</v>
      </c>
      <c r="CM72" s="749"/>
      <c r="CN72" s="750"/>
      <c r="CO72" s="748">
        <f>+SUM($Z72:$AT72)/12</f>
        <v>0</v>
      </c>
      <c r="CP72" s="749"/>
      <c r="CQ72" s="750"/>
      <c r="CR72" s="748">
        <f>+SUM($Z72:$AT72)/12</f>
        <v>0</v>
      </c>
      <c r="CS72" s="749"/>
      <c r="CT72" s="750"/>
      <c r="CU72" s="331"/>
      <c r="CV72" s="735"/>
      <c r="CY72" s="736"/>
    </row>
    <row r="73" spans="1:103" s="86" customFormat="1" ht="12" hidden="1" customHeight="1" x14ac:dyDescent="0.3">
      <c r="A73" s="92"/>
      <c r="B73" s="93"/>
      <c r="C73" s="93"/>
      <c r="D73" s="93"/>
      <c r="E73" s="98"/>
      <c r="F73" s="98"/>
      <c r="G73" s="98"/>
      <c r="H73" s="98"/>
      <c r="I73" s="98"/>
      <c r="J73" s="98"/>
      <c r="K73" s="98"/>
      <c r="L73" s="98"/>
      <c r="M73" s="98"/>
      <c r="N73" s="97"/>
      <c r="O73" s="111"/>
      <c r="P73" s="111"/>
      <c r="Q73" s="111"/>
      <c r="R73" s="111"/>
      <c r="S73" s="111"/>
      <c r="T73" s="111"/>
      <c r="U73" s="111"/>
      <c r="V73" s="111"/>
      <c r="W73" s="111"/>
      <c r="X73" s="111"/>
      <c r="Y73" s="726" t="s">
        <v>20</v>
      </c>
      <c r="Z73" s="761">
        <f>-52*SUMIFS($O17:$O48,Z17:Z48,"x",$Y17:$Y48,"U zelf")</f>
        <v>0</v>
      </c>
      <c r="AA73" s="762"/>
      <c r="AB73" s="763"/>
      <c r="AC73" s="761">
        <f>-52*SUMIFS($O17:$O48,AC17:AC48,"x",$Y17:$Y48,"U zelf")</f>
        <v>0</v>
      </c>
      <c r="AD73" s="762"/>
      <c r="AE73" s="763"/>
      <c r="AF73" s="761">
        <f>-52*SUMIFS($O17:$O48,AF17:AF48,"x",$Y17:$Y48,"U zelf")</f>
        <v>0</v>
      </c>
      <c r="AG73" s="762"/>
      <c r="AH73" s="763"/>
      <c r="AI73" s="761">
        <f>-52*SUMIFS($O17:$O48,AI17:AI48,"x",$Y17:$Y48,"U zelf")</f>
        <v>0</v>
      </c>
      <c r="AJ73" s="762"/>
      <c r="AK73" s="763"/>
      <c r="AL73" s="761">
        <f>-52*SUMIFS($O17:$O48,AL17:AL48,"x",$Y17:$Y48,"U zelf")</f>
        <v>0</v>
      </c>
      <c r="AM73" s="762"/>
      <c r="AN73" s="763"/>
      <c r="AO73" s="761">
        <f>-52*SUMIFS($O17:$O48,AO17:AO48,"x",$Y17:$Y48,"U zelf")</f>
        <v>0</v>
      </c>
      <c r="AP73" s="762"/>
      <c r="AQ73" s="763"/>
      <c r="AR73" s="761">
        <f>-52*SUMIFS($O17:$O48,AR17:AR48,"x",$Y17:$Y48,"U zelf")</f>
        <v>0</v>
      </c>
      <c r="AS73" s="762"/>
      <c r="AT73" s="763"/>
      <c r="AU73" s="753"/>
      <c r="AV73" s="753"/>
      <c r="AW73" s="723"/>
      <c r="AX73" s="724"/>
      <c r="AY73" s="725"/>
      <c r="AZ73" s="723"/>
      <c r="BA73" s="724"/>
      <c r="BB73" s="725"/>
      <c r="BC73" s="723"/>
      <c r="BD73" s="724"/>
      <c r="BE73" s="725"/>
      <c r="BF73" s="723"/>
      <c r="BG73" s="724"/>
      <c r="BH73" s="725"/>
      <c r="BI73" s="753"/>
      <c r="BJ73" s="753"/>
      <c r="BK73" s="745">
        <f>+SUM($Z73:$AT73)/12</f>
        <v>0</v>
      </c>
      <c r="BL73" s="746"/>
      <c r="BM73" s="747"/>
      <c r="BN73" s="745">
        <f>+SUM($Z73:$AT73)/12</f>
        <v>0</v>
      </c>
      <c r="BO73" s="746"/>
      <c r="BP73" s="747"/>
      <c r="BQ73" s="745">
        <f>+SUM($Z73:$AT73)/12</f>
        <v>0</v>
      </c>
      <c r="BR73" s="746"/>
      <c r="BS73" s="747"/>
      <c r="BT73" s="745">
        <f>+SUM($Z73:$AT73)/12</f>
        <v>0</v>
      </c>
      <c r="BU73" s="746"/>
      <c r="BV73" s="747"/>
      <c r="BW73" s="745">
        <f>+SUM($Z73:$AT73)/12</f>
        <v>0</v>
      </c>
      <c r="BX73" s="746"/>
      <c r="BY73" s="747"/>
      <c r="BZ73" s="745">
        <f>+SUM($Z73:$AT73)/12</f>
        <v>0</v>
      </c>
      <c r="CA73" s="746"/>
      <c r="CB73" s="747"/>
      <c r="CC73" s="745">
        <f>+SUM($Z73:$AT73)/12</f>
        <v>0</v>
      </c>
      <c r="CD73" s="746"/>
      <c r="CE73" s="747"/>
      <c r="CF73" s="745">
        <f>+SUM($Z73:$AT73)/12</f>
        <v>0</v>
      </c>
      <c r="CG73" s="746"/>
      <c r="CH73" s="747"/>
      <c r="CI73" s="745">
        <f>+SUM($Z73:$AT73)/12</f>
        <v>0</v>
      </c>
      <c r="CJ73" s="746"/>
      <c r="CK73" s="747"/>
      <c r="CL73" s="745">
        <f>+SUM($Z73:$AT73)/12</f>
        <v>0</v>
      </c>
      <c r="CM73" s="746"/>
      <c r="CN73" s="747"/>
      <c r="CO73" s="745">
        <f>+SUM($Z73:$AT73)/12</f>
        <v>0</v>
      </c>
      <c r="CP73" s="746"/>
      <c r="CQ73" s="747"/>
      <c r="CR73" s="745">
        <f>+SUM($Z73:$AT73)/12</f>
        <v>0</v>
      </c>
      <c r="CS73" s="746"/>
      <c r="CT73" s="747"/>
      <c r="CU73" s="93"/>
      <c r="CV73" s="95"/>
      <c r="CY73" s="135"/>
    </row>
    <row r="74" spans="1:103" s="86" customFormat="1" ht="12" hidden="1" customHeight="1" x14ac:dyDescent="0.3">
      <c r="A74" s="92"/>
      <c r="B74" s="93"/>
      <c r="C74" s="93"/>
      <c r="D74" s="93"/>
      <c r="E74" s="98"/>
      <c r="F74" s="98"/>
      <c r="G74" s="98"/>
      <c r="H74" s="98"/>
      <c r="I74" s="98"/>
      <c r="J74" s="98"/>
      <c r="K74" s="98"/>
      <c r="L74" s="98"/>
      <c r="M74" s="98"/>
      <c r="N74" s="97"/>
      <c r="O74" s="111"/>
      <c r="P74" s="111"/>
      <c r="Q74" s="111"/>
      <c r="R74" s="111"/>
      <c r="S74" s="111"/>
      <c r="T74" s="111"/>
      <c r="U74" s="111"/>
      <c r="V74" s="111"/>
      <c r="W74" s="111"/>
      <c r="X74" s="111"/>
      <c r="Y74" s="726" t="s">
        <v>93</v>
      </c>
      <c r="Z74" s="761">
        <f>-52*SUMIFS($O$17:$O$48,Z$17:Z$48,"x",$Y$17:$Y$48,"Partner")</f>
        <v>0</v>
      </c>
      <c r="AA74" s="762"/>
      <c r="AB74" s="763"/>
      <c r="AC74" s="761">
        <f t="shared" ref="AC74" si="131">-52*SUMIFS($O$17:$O$48,AC$17:AC$48,"x",$Y$17:$Y$48,"Partner")</f>
        <v>0</v>
      </c>
      <c r="AD74" s="762"/>
      <c r="AE74" s="763"/>
      <c r="AF74" s="761">
        <f t="shared" ref="AF74" si="132">-52*SUMIFS($O$17:$O$48,AF$17:AF$48,"x",$Y$17:$Y$48,"Partner")</f>
        <v>0</v>
      </c>
      <c r="AG74" s="762"/>
      <c r="AH74" s="763"/>
      <c r="AI74" s="761">
        <f t="shared" ref="AI74" si="133">-52*SUMIFS($O$17:$O$48,AI$17:AI$48,"x",$Y$17:$Y$48,"Partner")</f>
        <v>0</v>
      </c>
      <c r="AJ74" s="762"/>
      <c r="AK74" s="763"/>
      <c r="AL74" s="761">
        <f t="shared" ref="AL74" si="134">-52*SUMIFS($O$17:$O$48,AL$17:AL$48,"x",$Y$17:$Y$48,"Partner")</f>
        <v>0</v>
      </c>
      <c r="AM74" s="762"/>
      <c r="AN74" s="763"/>
      <c r="AO74" s="761">
        <f t="shared" ref="AO74" si="135">-52*SUMIFS($O$17:$O$48,AO$17:AO$48,"x",$Y$17:$Y$48,"Partner")</f>
        <v>0</v>
      </c>
      <c r="AP74" s="762"/>
      <c r="AQ74" s="763"/>
      <c r="AR74" s="761">
        <f t="shared" ref="AR74" si="136">-52*SUMIFS($O$17:$O$48,AR$17:AR$48,"x",$Y$17:$Y$48,"Partner")</f>
        <v>0</v>
      </c>
      <c r="AS74" s="762"/>
      <c r="AT74" s="763"/>
      <c r="AU74" s="753"/>
      <c r="AV74" s="753"/>
      <c r="AW74" s="723"/>
      <c r="AX74" s="724"/>
      <c r="AY74" s="725"/>
      <c r="AZ74" s="723"/>
      <c r="BA74" s="724"/>
      <c r="BB74" s="725"/>
      <c r="BC74" s="723"/>
      <c r="BD74" s="724"/>
      <c r="BE74" s="725"/>
      <c r="BF74" s="723"/>
      <c r="BG74" s="724"/>
      <c r="BH74" s="725"/>
      <c r="BI74" s="753"/>
      <c r="BJ74" s="753"/>
      <c r="BK74" s="745">
        <f t="shared" ref="BK74:BK76" si="137">+SUM($Z74:$AT74)/12</f>
        <v>0</v>
      </c>
      <c r="BL74" s="746"/>
      <c r="BM74" s="747"/>
      <c r="BN74" s="745">
        <f t="shared" ref="BN74:BN76" si="138">+SUM($Z74:$AT74)/12</f>
        <v>0</v>
      </c>
      <c r="BO74" s="746"/>
      <c r="BP74" s="747"/>
      <c r="BQ74" s="745">
        <f t="shared" ref="BQ74:BQ76" si="139">+SUM($Z74:$AT74)/12</f>
        <v>0</v>
      </c>
      <c r="BR74" s="746"/>
      <c r="BS74" s="747"/>
      <c r="BT74" s="745">
        <f t="shared" ref="BT74:BT76" si="140">+SUM($Z74:$AT74)/12</f>
        <v>0</v>
      </c>
      <c r="BU74" s="746"/>
      <c r="BV74" s="747"/>
      <c r="BW74" s="745">
        <f t="shared" ref="BW74:BW76" si="141">+SUM($Z74:$AT74)/12</f>
        <v>0</v>
      </c>
      <c r="BX74" s="746"/>
      <c r="BY74" s="747"/>
      <c r="BZ74" s="745">
        <f t="shared" ref="BZ74:BZ76" si="142">+SUM($Z74:$AT74)/12</f>
        <v>0</v>
      </c>
      <c r="CA74" s="746"/>
      <c r="CB74" s="747"/>
      <c r="CC74" s="745">
        <f t="shared" ref="CC74:CC76" si="143">+SUM($Z74:$AT74)/12</f>
        <v>0</v>
      </c>
      <c r="CD74" s="746"/>
      <c r="CE74" s="747"/>
      <c r="CF74" s="745">
        <f t="shared" ref="CF74:CF76" si="144">+SUM($Z74:$AT74)/12</f>
        <v>0</v>
      </c>
      <c r="CG74" s="746"/>
      <c r="CH74" s="747"/>
      <c r="CI74" s="745">
        <f t="shared" ref="CI74:CI76" si="145">+SUM($Z74:$AT74)/12</f>
        <v>0</v>
      </c>
      <c r="CJ74" s="746"/>
      <c r="CK74" s="747"/>
      <c r="CL74" s="745">
        <f t="shared" ref="CL74:CL76" si="146">+SUM($Z74:$AT74)/12</f>
        <v>0</v>
      </c>
      <c r="CM74" s="746"/>
      <c r="CN74" s="747"/>
      <c r="CO74" s="745">
        <f t="shared" ref="CO74:CO76" si="147">+SUM($Z74:$AT74)/12</f>
        <v>0</v>
      </c>
      <c r="CP74" s="746"/>
      <c r="CQ74" s="747"/>
      <c r="CR74" s="745">
        <f t="shared" ref="CR74:CR76" si="148">+SUM($Z74:$AT74)/12</f>
        <v>0</v>
      </c>
      <c r="CS74" s="746"/>
      <c r="CT74" s="747"/>
      <c r="CU74" s="93"/>
      <c r="CV74" s="95"/>
      <c r="CY74" s="135"/>
    </row>
    <row r="75" spans="1:103" s="86" customFormat="1" ht="12" hidden="1" customHeight="1" x14ac:dyDescent="0.3">
      <c r="A75" s="92"/>
      <c r="B75" s="93"/>
      <c r="C75" s="93"/>
      <c r="D75" s="93"/>
      <c r="E75" s="98"/>
      <c r="F75" s="98"/>
      <c r="G75" s="98"/>
      <c r="H75" s="98"/>
      <c r="I75" s="98"/>
      <c r="J75" s="98"/>
      <c r="K75" s="98"/>
      <c r="L75" s="98"/>
      <c r="M75" s="98"/>
      <c r="N75" s="97"/>
      <c r="O75" s="111"/>
      <c r="P75" s="111"/>
      <c r="Q75" s="111"/>
      <c r="R75" s="111"/>
      <c r="S75" s="111"/>
      <c r="T75" s="111"/>
      <c r="U75" s="111"/>
      <c r="V75" s="111"/>
      <c r="W75" s="111"/>
      <c r="X75" s="111"/>
      <c r="Y75" s="726" t="s">
        <v>94</v>
      </c>
      <c r="Z75" s="723"/>
      <c r="AA75" s="724"/>
      <c r="AB75" s="725"/>
      <c r="AC75" s="723"/>
      <c r="AD75" s="724"/>
      <c r="AE75" s="725"/>
      <c r="AF75" s="723"/>
      <c r="AG75" s="724"/>
      <c r="AH75" s="725"/>
      <c r="AI75" s="723"/>
      <c r="AJ75" s="724"/>
      <c r="AK75" s="725"/>
      <c r="AL75" s="723"/>
      <c r="AM75" s="724"/>
      <c r="AN75" s="725"/>
      <c r="AO75" s="723"/>
      <c r="AP75" s="724"/>
      <c r="AQ75" s="725"/>
      <c r="AR75" s="723"/>
      <c r="AS75" s="724"/>
      <c r="AT75" s="725"/>
      <c r="AU75" s="753"/>
      <c r="AV75" s="753"/>
      <c r="AW75" s="723"/>
      <c r="AX75" s="724"/>
      <c r="AY75" s="725"/>
      <c r="AZ75" s="723"/>
      <c r="BA75" s="724"/>
      <c r="BB75" s="725"/>
      <c r="BC75" s="723"/>
      <c r="BD75" s="724"/>
      <c r="BE75" s="725"/>
      <c r="BF75" s="723"/>
      <c r="BG75" s="724"/>
      <c r="BH75" s="725"/>
      <c r="BI75" s="753"/>
      <c r="BJ75" s="753"/>
      <c r="BK75" s="745">
        <f t="shared" si="137"/>
        <v>0</v>
      </c>
      <c r="BL75" s="746"/>
      <c r="BM75" s="747"/>
      <c r="BN75" s="745">
        <f t="shared" si="138"/>
        <v>0</v>
      </c>
      <c r="BO75" s="746"/>
      <c r="BP75" s="747"/>
      <c r="BQ75" s="745">
        <f t="shared" si="139"/>
        <v>0</v>
      </c>
      <c r="BR75" s="746"/>
      <c r="BS75" s="747"/>
      <c r="BT75" s="745">
        <f t="shared" si="140"/>
        <v>0</v>
      </c>
      <c r="BU75" s="746"/>
      <c r="BV75" s="747"/>
      <c r="BW75" s="745">
        <f t="shared" si="141"/>
        <v>0</v>
      </c>
      <c r="BX75" s="746"/>
      <c r="BY75" s="747"/>
      <c r="BZ75" s="745">
        <f t="shared" si="142"/>
        <v>0</v>
      </c>
      <c r="CA75" s="746"/>
      <c r="CB75" s="747"/>
      <c r="CC75" s="745">
        <f t="shared" si="143"/>
        <v>0</v>
      </c>
      <c r="CD75" s="746"/>
      <c r="CE75" s="747"/>
      <c r="CF75" s="745">
        <f t="shared" si="144"/>
        <v>0</v>
      </c>
      <c r="CG75" s="746"/>
      <c r="CH75" s="747"/>
      <c r="CI75" s="745">
        <f t="shared" si="145"/>
        <v>0</v>
      </c>
      <c r="CJ75" s="746"/>
      <c r="CK75" s="747"/>
      <c r="CL75" s="745">
        <f t="shared" si="146"/>
        <v>0</v>
      </c>
      <c r="CM75" s="746"/>
      <c r="CN75" s="747"/>
      <c r="CO75" s="745">
        <f t="shared" si="147"/>
        <v>0</v>
      </c>
      <c r="CP75" s="746"/>
      <c r="CQ75" s="747"/>
      <c r="CR75" s="745">
        <f t="shared" si="148"/>
        <v>0</v>
      </c>
      <c r="CS75" s="746"/>
      <c r="CT75" s="747"/>
      <c r="CU75" s="93"/>
      <c r="CV75" s="95"/>
      <c r="CY75" s="135"/>
    </row>
    <row r="76" spans="1:103" s="86" customFormat="1" ht="12" hidden="1" customHeight="1" x14ac:dyDescent="0.3">
      <c r="A76" s="92"/>
      <c r="B76" s="93"/>
      <c r="C76" s="93"/>
      <c r="D76" s="93"/>
      <c r="E76" s="98"/>
      <c r="F76" s="98"/>
      <c r="G76" s="98"/>
      <c r="H76" s="98"/>
      <c r="I76" s="98"/>
      <c r="J76" s="98"/>
      <c r="K76" s="98"/>
      <c r="L76" s="98"/>
      <c r="M76" s="98"/>
      <c r="N76" s="97"/>
      <c r="O76" s="111"/>
      <c r="P76" s="111"/>
      <c r="Q76" s="111"/>
      <c r="R76" s="111"/>
      <c r="S76" s="111"/>
      <c r="T76" s="111"/>
      <c r="U76" s="111"/>
      <c r="V76" s="111"/>
      <c r="W76" s="111"/>
      <c r="X76" s="111"/>
      <c r="Y76" s="726" t="s">
        <v>95</v>
      </c>
      <c r="Z76" s="723"/>
      <c r="AA76" s="724"/>
      <c r="AB76" s="725"/>
      <c r="AC76" s="723"/>
      <c r="AD76" s="724"/>
      <c r="AE76" s="725"/>
      <c r="AF76" s="723"/>
      <c r="AG76" s="724"/>
      <c r="AH76" s="725"/>
      <c r="AI76" s="723"/>
      <c r="AJ76" s="724"/>
      <c r="AK76" s="725"/>
      <c r="AL76" s="723"/>
      <c r="AM76" s="724"/>
      <c r="AN76" s="725"/>
      <c r="AO76" s="723"/>
      <c r="AP76" s="724"/>
      <c r="AQ76" s="725"/>
      <c r="AR76" s="723"/>
      <c r="AS76" s="724"/>
      <c r="AT76" s="725"/>
      <c r="AU76" s="753"/>
      <c r="AV76" s="753"/>
      <c r="AW76" s="723"/>
      <c r="AX76" s="724"/>
      <c r="AY76" s="725"/>
      <c r="AZ76" s="723"/>
      <c r="BA76" s="724"/>
      <c r="BB76" s="725"/>
      <c r="BC76" s="723"/>
      <c r="BD76" s="724"/>
      <c r="BE76" s="725"/>
      <c r="BF76" s="723"/>
      <c r="BG76" s="724"/>
      <c r="BH76" s="725"/>
      <c r="BI76" s="753"/>
      <c r="BJ76" s="753"/>
      <c r="BK76" s="745">
        <f t="shared" si="137"/>
        <v>0</v>
      </c>
      <c r="BL76" s="746"/>
      <c r="BM76" s="747"/>
      <c r="BN76" s="745">
        <f t="shared" si="138"/>
        <v>0</v>
      </c>
      <c r="BO76" s="746"/>
      <c r="BP76" s="747"/>
      <c r="BQ76" s="745">
        <f t="shared" si="139"/>
        <v>0</v>
      </c>
      <c r="BR76" s="746"/>
      <c r="BS76" s="747"/>
      <c r="BT76" s="745">
        <f t="shared" si="140"/>
        <v>0</v>
      </c>
      <c r="BU76" s="746"/>
      <c r="BV76" s="747"/>
      <c r="BW76" s="745">
        <f t="shared" si="141"/>
        <v>0</v>
      </c>
      <c r="BX76" s="746"/>
      <c r="BY76" s="747"/>
      <c r="BZ76" s="745">
        <f t="shared" si="142"/>
        <v>0</v>
      </c>
      <c r="CA76" s="746"/>
      <c r="CB76" s="747"/>
      <c r="CC76" s="745">
        <f t="shared" si="143"/>
        <v>0</v>
      </c>
      <c r="CD76" s="746"/>
      <c r="CE76" s="747"/>
      <c r="CF76" s="745">
        <f t="shared" si="144"/>
        <v>0</v>
      </c>
      <c r="CG76" s="746"/>
      <c r="CH76" s="747"/>
      <c r="CI76" s="745">
        <f t="shared" si="145"/>
        <v>0</v>
      </c>
      <c r="CJ76" s="746"/>
      <c r="CK76" s="747"/>
      <c r="CL76" s="745">
        <f t="shared" si="146"/>
        <v>0</v>
      </c>
      <c r="CM76" s="746"/>
      <c r="CN76" s="747"/>
      <c r="CO76" s="745">
        <f t="shared" si="147"/>
        <v>0</v>
      </c>
      <c r="CP76" s="746"/>
      <c r="CQ76" s="747"/>
      <c r="CR76" s="745">
        <f t="shared" si="148"/>
        <v>0</v>
      </c>
      <c r="CS76" s="746"/>
      <c r="CT76" s="747"/>
      <c r="CU76" s="93"/>
      <c r="CV76" s="95"/>
      <c r="CY76" s="135"/>
    </row>
    <row r="77" spans="1:103" s="86" customFormat="1" ht="3" hidden="1" customHeight="1" x14ac:dyDescent="0.3">
      <c r="A77" s="92"/>
      <c r="B77" s="93"/>
      <c r="C77" s="93"/>
      <c r="D77" s="93"/>
      <c r="E77" s="99"/>
      <c r="F77" s="99"/>
      <c r="G77" s="99"/>
      <c r="H77" s="99"/>
      <c r="I77" s="99"/>
      <c r="J77" s="99"/>
      <c r="K77" s="99"/>
      <c r="L77" s="99"/>
      <c r="M77" s="99"/>
      <c r="N77" s="97"/>
      <c r="O77" s="97"/>
      <c r="P77" s="97"/>
      <c r="Q77" s="97"/>
      <c r="R77" s="97"/>
      <c r="S77" s="97"/>
      <c r="T77" s="97"/>
      <c r="U77" s="97"/>
      <c r="V77" s="100"/>
      <c r="W77" s="97"/>
      <c r="X77" s="97"/>
      <c r="Y77" s="97"/>
      <c r="Z77" s="753"/>
      <c r="AA77" s="753"/>
      <c r="AB77" s="753"/>
      <c r="AC77" s="753"/>
      <c r="AD77" s="753"/>
      <c r="AE77" s="753"/>
      <c r="AF77" s="753"/>
      <c r="AG77" s="753"/>
      <c r="AH77" s="753"/>
      <c r="AI77" s="753"/>
      <c r="AJ77" s="753"/>
      <c r="AK77" s="753"/>
      <c r="AL77" s="753"/>
      <c r="AM77" s="753"/>
      <c r="AN77" s="753"/>
      <c r="AO77" s="753"/>
      <c r="AP77" s="753"/>
      <c r="AQ77" s="753"/>
      <c r="AR77" s="753"/>
      <c r="AS77" s="753"/>
      <c r="AT77" s="753"/>
      <c r="AU77" s="753"/>
      <c r="AV77" s="753"/>
      <c r="AW77" s="753"/>
      <c r="AX77" s="753"/>
      <c r="AY77" s="753"/>
      <c r="AZ77" s="753"/>
      <c r="BA77" s="753"/>
      <c r="BB77" s="753"/>
      <c r="BC77" s="753"/>
      <c r="BD77" s="753"/>
      <c r="BE77" s="753"/>
      <c r="BF77" s="753"/>
      <c r="BG77" s="753"/>
      <c r="BH77" s="753"/>
      <c r="BI77" s="753"/>
      <c r="BJ77" s="753"/>
      <c r="BK77" s="753"/>
      <c r="BL77" s="753"/>
      <c r="BM77" s="753"/>
      <c r="BN77" s="753"/>
      <c r="BO77" s="753"/>
      <c r="BP77" s="753"/>
      <c r="BQ77" s="753"/>
      <c r="BR77" s="753"/>
      <c r="BS77" s="753"/>
      <c r="BT77" s="753"/>
      <c r="BU77" s="753"/>
      <c r="BV77" s="753"/>
      <c r="BW77" s="753"/>
      <c r="BX77" s="753"/>
      <c r="BY77" s="753"/>
      <c r="BZ77" s="753"/>
      <c r="CA77" s="753"/>
      <c r="CB77" s="753"/>
      <c r="CC77" s="753"/>
      <c r="CD77" s="753"/>
      <c r="CE77" s="753"/>
      <c r="CF77" s="753"/>
      <c r="CG77" s="753"/>
      <c r="CH77" s="753"/>
      <c r="CI77" s="753"/>
      <c r="CJ77" s="753"/>
      <c r="CK77" s="753"/>
      <c r="CL77" s="753"/>
      <c r="CM77" s="753"/>
      <c r="CN77" s="753"/>
      <c r="CO77" s="753"/>
      <c r="CP77" s="753"/>
      <c r="CQ77" s="753"/>
      <c r="CR77" s="753"/>
      <c r="CS77" s="753"/>
      <c r="CT77" s="753"/>
      <c r="CU77" s="93"/>
      <c r="CV77" s="95"/>
      <c r="CY77" s="135"/>
    </row>
    <row r="78" spans="1:103" s="86" customFormat="1" ht="3" hidden="1" customHeight="1" x14ac:dyDescent="0.3">
      <c r="A78" s="92"/>
      <c r="B78" s="93"/>
      <c r="C78" s="93"/>
      <c r="D78" s="93"/>
      <c r="E78" s="99"/>
      <c r="F78" s="99"/>
      <c r="G78" s="99"/>
      <c r="H78" s="99"/>
      <c r="I78" s="99"/>
      <c r="J78" s="99"/>
      <c r="K78" s="99"/>
      <c r="L78" s="99"/>
      <c r="M78" s="99"/>
      <c r="N78" s="97"/>
      <c r="O78" s="97"/>
      <c r="P78" s="97"/>
      <c r="Q78" s="97"/>
      <c r="R78" s="97"/>
      <c r="S78" s="97"/>
      <c r="T78" s="97"/>
      <c r="U78" s="97"/>
      <c r="V78" s="100"/>
      <c r="W78" s="97"/>
      <c r="X78" s="97"/>
      <c r="Y78" s="97"/>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3"/>
      <c r="AY78" s="753"/>
      <c r="AZ78" s="753"/>
      <c r="BA78" s="753"/>
      <c r="BB78" s="753"/>
      <c r="BC78" s="753"/>
      <c r="BD78" s="753"/>
      <c r="BE78" s="753"/>
      <c r="BF78" s="753"/>
      <c r="BG78" s="753"/>
      <c r="BH78" s="753"/>
      <c r="BI78" s="753"/>
      <c r="BJ78" s="753"/>
      <c r="BK78" s="753"/>
      <c r="BL78" s="753"/>
      <c r="BM78" s="753"/>
      <c r="BN78" s="753"/>
      <c r="BO78" s="753"/>
      <c r="BP78" s="753"/>
      <c r="BQ78" s="753"/>
      <c r="BR78" s="753"/>
      <c r="BS78" s="753"/>
      <c r="BT78" s="753"/>
      <c r="BU78" s="753"/>
      <c r="BV78" s="753"/>
      <c r="BW78" s="753"/>
      <c r="BX78" s="753"/>
      <c r="BY78" s="753"/>
      <c r="BZ78" s="753"/>
      <c r="CA78" s="753"/>
      <c r="CB78" s="753"/>
      <c r="CC78" s="753"/>
      <c r="CD78" s="753"/>
      <c r="CE78" s="753"/>
      <c r="CF78" s="753"/>
      <c r="CG78" s="753"/>
      <c r="CH78" s="753"/>
      <c r="CI78" s="753"/>
      <c r="CJ78" s="753"/>
      <c r="CK78" s="753"/>
      <c r="CL78" s="753"/>
      <c r="CM78" s="753"/>
      <c r="CN78" s="753"/>
      <c r="CO78" s="753"/>
      <c r="CP78" s="753"/>
      <c r="CQ78" s="753"/>
      <c r="CR78" s="753"/>
      <c r="CS78" s="753"/>
      <c r="CT78" s="753"/>
      <c r="CU78" s="93"/>
      <c r="CV78" s="95"/>
      <c r="CY78" s="135"/>
    </row>
    <row r="79" spans="1:103" s="398" customFormat="1" ht="12" hidden="1" customHeight="1" x14ac:dyDescent="0.3">
      <c r="A79" s="727"/>
      <c r="B79" s="331"/>
      <c r="C79" s="331"/>
      <c r="D79" s="331"/>
      <c r="E79" s="728">
        <f>+E65+E72</f>
        <v>0</v>
      </c>
      <c r="F79" s="729"/>
      <c r="G79" s="730"/>
      <c r="H79" s="728">
        <f>+H65+H72</f>
        <v>0</v>
      </c>
      <c r="I79" s="729"/>
      <c r="J79" s="730"/>
      <c r="K79" s="728">
        <f>+K65+K72</f>
        <v>0</v>
      </c>
      <c r="L79" s="729"/>
      <c r="M79" s="730"/>
      <c r="N79" s="731"/>
      <c r="O79" s="732" t="s">
        <v>49</v>
      </c>
      <c r="P79" s="733"/>
      <c r="Q79" s="733"/>
      <c r="R79" s="733"/>
      <c r="S79" s="733"/>
      <c r="T79" s="733"/>
      <c r="U79" s="733"/>
      <c r="V79" s="733"/>
      <c r="W79" s="733"/>
      <c r="X79" s="733"/>
      <c r="Y79" s="734" t="s">
        <v>12</v>
      </c>
      <c r="Z79" s="748">
        <f>+Z65+Z72</f>
        <v>0</v>
      </c>
      <c r="AA79" s="749"/>
      <c r="AB79" s="750"/>
      <c r="AC79" s="748">
        <f>+AC65+AC72</f>
        <v>0</v>
      </c>
      <c r="AD79" s="749"/>
      <c r="AE79" s="750"/>
      <c r="AF79" s="748">
        <f>+AF65+AF72</f>
        <v>0</v>
      </c>
      <c r="AG79" s="749"/>
      <c r="AH79" s="750"/>
      <c r="AI79" s="748">
        <f>+AI65+AI72</f>
        <v>0</v>
      </c>
      <c r="AJ79" s="749"/>
      <c r="AK79" s="750"/>
      <c r="AL79" s="748">
        <f>+AL65+AL72</f>
        <v>0</v>
      </c>
      <c r="AM79" s="749"/>
      <c r="AN79" s="750"/>
      <c r="AO79" s="748">
        <f>+AO65+AO72</f>
        <v>0</v>
      </c>
      <c r="AP79" s="749"/>
      <c r="AQ79" s="750"/>
      <c r="AR79" s="748">
        <f>+AR65+AR72</f>
        <v>0</v>
      </c>
      <c r="AS79" s="749"/>
      <c r="AT79" s="750"/>
      <c r="AU79" s="754"/>
      <c r="AV79" s="754"/>
      <c r="AW79" s="748">
        <f>+AW65+AW72</f>
        <v>0</v>
      </c>
      <c r="AX79" s="749"/>
      <c r="AY79" s="750"/>
      <c r="AZ79" s="748">
        <f>+AZ65+AZ72</f>
        <v>0</v>
      </c>
      <c r="BA79" s="749"/>
      <c r="BB79" s="750"/>
      <c r="BC79" s="748">
        <f>+BC65+BC72</f>
        <v>0</v>
      </c>
      <c r="BD79" s="749"/>
      <c r="BE79" s="750"/>
      <c r="BF79" s="748">
        <f>+BF65+BF72</f>
        <v>0</v>
      </c>
      <c r="BG79" s="749"/>
      <c r="BH79" s="750"/>
      <c r="BI79" s="754"/>
      <c r="BJ79" s="754"/>
      <c r="BK79" s="748">
        <f>+BK65+BK72</f>
        <v>0</v>
      </c>
      <c r="BL79" s="749"/>
      <c r="BM79" s="750"/>
      <c r="BN79" s="748">
        <f>+BN65+BN72</f>
        <v>0</v>
      </c>
      <c r="BO79" s="749"/>
      <c r="BP79" s="750"/>
      <c r="BQ79" s="748">
        <f>+BQ65+BQ72</f>
        <v>0</v>
      </c>
      <c r="BR79" s="749"/>
      <c r="BS79" s="750"/>
      <c r="BT79" s="748">
        <f>+BT65+BT72</f>
        <v>0</v>
      </c>
      <c r="BU79" s="749"/>
      <c r="BV79" s="750"/>
      <c r="BW79" s="748">
        <f>+BW65+BW72</f>
        <v>0</v>
      </c>
      <c r="BX79" s="749"/>
      <c r="BY79" s="750"/>
      <c r="BZ79" s="748">
        <f>+BZ65+BZ72</f>
        <v>0</v>
      </c>
      <c r="CA79" s="749"/>
      <c r="CB79" s="750"/>
      <c r="CC79" s="748">
        <f>+CC65+CC72</f>
        <v>0</v>
      </c>
      <c r="CD79" s="749"/>
      <c r="CE79" s="750"/>
      <c r="CF79" s="748">
        <f>+CF65+CF72</f>
        <v>0</v>
      </c>
      <c r="CG79" s="749"/>
      <c r="CH79" s="750"/>
      <c r="CI79" s="748">
        <f>+CI65+CI72</f>
        <v>0</v>
      </c>
      <c r="CJ79" s="749"/>
      <c r="CK79" s="750"/>
      <c r="CL79" s="748">
        <f>+CL65+CL72</f>
        <v>0</v>
      </c>
      <c r="CM79" s="749"/>
      <c r="CN79" s="750"/>
      <c r="CO79" s="748">
        <f>+CO65+CO72</f>
        <v>0</v>
      </c>
      <c r="CP79" s="749"/>
      <c r="CQ79" s="750"/>
      <c r="CR79" s="748">
        <f>+CR65+CR72</f>
        <v>0</v>
      </c>
      <c r="CS79" s="749"/>
      <c r="CT79" s="750"/>
      <c r="CU79" s="331"/>
      <c r="CV79" s="735"/>
      <c r="CY79" s="736"/>
    </row>
    <row r="80" spans="1:103" s="86" customFormat="1" ht="12" hidden="1" customHeight="1" x14ac:dyDescent="0.3">
      <c r="A80" s="92"/>
      <c r="B80" s="93"/>
      <c r="C80" s="93"/>
      <c r="D80" s="93"/>
      <c r="E80" s="98"/>
      <c r="F80" s="98"/>
      <c r="G80" s="98"/>
      <c r="H80" s="98"/>
      <c r="I80" s="98"/>
      <c r="J80" s="98"/>
      <c r="K80" s="98"/>
      <c r="L80" s="98"/>
      <c r="M80" s="98"/>
      <c r="N80" s="97"/>
      <c r="O80" s="111"/>
      <c r="P80" s="111"/>
      <c r="Q80" s="111"/>
      <c r="R80" s="111"/>
      <c r="S80" s="111"/>
      <c r="T80" s="111"/>
      <c r="U80" s="111"/>
      <c r="V80" s="111"/>
      <c r="W80" s="111"/>
      <c r="X80" s="111"/>
      <c r="Y80" s="726" t="s">
        <v>20</v>
      </c>
      <c r="Z80" s="723">
        <f>+Z66-Z73</f>
        <v>0</v>
      </c>
      <c r="AA80" s="724"/>
      <c r="AB80" s="725"/>
      <c r="AC80" s="723">
        <f t="shared" ref="AC80:AT83" si="149">+AC66-AC73</f>
        <v>0</v>
      </c>
      <c r="AD80" s="724"/>
      <c r="AE80" s="725"/>
      <c r="AF80" s="723">
        <f t="shared" ref="AF80:AT83" si="150">+AF66-AF73</f>
        <v>0</v>
      </c>
      <c r="AG80" s="724"/>
      <c r="AH80" s="725"/>
      <c r="AI80" s="723">
        <f t="shared" ref="AI80:AT83" si="151">+AI66-AI73</f>
        <v>0</v>
      </c>
      <c r="AJ80" s="724"/>
      <c r="AK80" s="725"/>
      <c r="AL80" s="723">
        <f t="shared" ref="AL80:AT83" si="152">+AL66-AL73</f>
        <v>0</v>
      </c>
      <c r="AM80" s="724"/>
      <c r="AN80" s="725"/>
      <c r="AO80" s="723">
        <f t="shared" ref="AO80:AT83" si="153">+AO66-AO73</f>
        <v>0</v>
      </c>
      <c r="AP80" s="724"/>
      <c r="AQ80" s="725"/>
      <c r="AR80" s="723">
        <f t="shared" ref="AR80:AT83" si="154">+AR66-AR73</f>
        <v>0</v>
      </c>
      <c r="AS80" s="724"/>
      <c r="AT80" s="725"/>
      <c r="AU80" s="753"/>
      <c r="AV80" s="753"/>
      <c r="AW80" s="723">
        <f>+AW66-AW73</f>
        <v>0</v>
      </c>
      <c r="AX80" s="724"/>
      <c r="AY80" s="725"/>
      <c r="AZ80" s="723">
        <f t="shared" ref="AZ80:BH80" si="155">+AZ66-AZ73</f>
        <v>0</v>
      </c>
      <c r="BA80" s="724"/>
      <c r="BB80" s="725"/>
      <c r="BC80" s="723">
        <f t="shared" ref="BC80:BH80" si="156">+BC66-BC73</f>
        <v>0</v>
      </c>
      <c r="BD80" s="724"/>
      <c r="BE80" s="725"/>
      <c r="BF80" s="723">
        <f t="shared" ref="BF80:BH80" si="157">+BF66-BF73</f>
        <v>0</v>
      </c>
      <c r="BG80" s="724"/>
      <c r="BH80" s="725"/>
      <c r="BI80" s="753"/>
      <c r="BJ80" s="753"/>
      <c r="BK80" s="723">
        <f>+BK66-BK73</f>
        <v>0</v>
      </c>
      <c r="BL80" s="724"/>
      <c r="BM80" s="725"/>
      <c r="BN80" s="723">
        <f t="shared" ref="BN80:CE80" si="158">+BN66-BN73</f>
        <v>0</v>
      </c>
      <c r="BO80" s="724"/>
      <c r="BP80" s="725"/>
      <c r="BQ80" s="723">
        <f t="shared" ref="BQ80:CE80" si="159">+BQ66-BQ73</f>
        <v>0</v>
      </c>
      <c r="BR80" s="724"/>
      <c r="BS80" s="725"/>
      <c r="BT80" s="723">
        <f t="shared" ref="BT80:CE80" si="160">+BT66-BT73</f>
        <v>0</v>
      </c>
      <c r="BU80" s="724"/>
      <c r="BV80" s="725"/>
      <c r="BW80" s="723">
        <f t="shared" ref="BW80:CE80" si="161">+BW66-BW73</f>
        <v>0</v>
      </c>
      <c r="BX80" s="724"/>
      <c r="BY80" s="725"/>
      <c r="BZ80" s="723">
        <f t="shared" ref="BZ80:CE80" si="162">+BZ66-BZ73</f>
        <v>0</v>
      </c>
      <c r="CA80" s="724"/>
      <c r="CB80" s="725"/>
      <c r="CC80" s="723">
        <f t="shared" ref="CC80:CE80" si="163">+CC66-CC73</f>
        <v>0</v>
      </c>
      <c r="CD80" s="724"/>
      <c r="CE80" s="725"/>
      <c r="CF80" s="723">
        <f>+CF66-CF73</f>
        <v>0</v>
      </c>
      <c r="CG80" s="724"/>
      <c r="CH80" s="725"/>
      <c r="CI80" s="723">
        <f t="shared" ref="CI80:CT80" si="164">+CI66-CI73</f>
        <v>0</v>
      </c>
      <c r="CJ80" s="724"/>
      <c r="CK80" s="725"/>
      <c r="CL80" s="723">
        <f t="shared" ref="CL80:CT80" si="165">+CL66-CL73</f>
        <v>0</v>
      </c>
      <c r="CM80" s="724"/>
      <c r="CN80" s="725"/>
      <c r="CO80" s="723">
        <f t="shared" ref="CO80:CT80" si="166">+CO66-CO73</f>
        <v>0</v>
      </c>
      <c r="CP80" s="724"/>
      <c r="CQ80" s="725"/>
      <c r="CR80" s="723">
        <f t="shared" ref="CR80:CT80" si="167">+CR66-CR73</f>
        <v>0</v>
      </c>
      <c r="CS80" s="724"/>
      <c r="CT80" s="725"/>
      <c r="CU80" s="93"/>
      <c r="CV80" s="95"/>
      <c r="CY80" s="135"/>
    </row>
    <row r="81" spans="1:103" s="86" customFormat="1" ht="12" hidden="1" customHeight="1" x14ac:dyDescent="0.3">
      <c r="A81" s="92"/>
      <c r="B81" s="93"/>
      <c r="C81" s="93"/>
      <c r="D81" s="93"/>
      <c r="E81" s="98"/>
      <c r="F81" s="98"/>
      <c r="G81" s="98"/>
      <c r="H81" s="98"/>
      <c r="I81" s="98"/>
      <c r="J81" s="98"/>
      <c r="K81" s="98"/>
      <c r="L81" s="98"/>
      <c r="M81" s="98"/>
      <c r="N81" s="97"/>
      <c r="O81" s="111"/>
      <c r="P81" s="111"/>
      <c r="Q81" s="111"/>
      <c r="R81" s="111"/>
      <c r="S81" s="111"/>
      <c r="T81" s="111"/>
      <c r="U81" s="111"/>
      <c r="V81" s="111"/>
      <c r="W81" s="111"/>
      <c r="X81" s="111"/>
      <c r="Y81" s="726" t="s">
        <v>93</v>
      </c>
      <c r="Z81" s="723">
        <f>+Z67-Z74</f>
        <v>0</v>
      </c>
      <c r="AA81" s="724"/>
      <c r="AB81" s="725"/>
      <c r="AC81" s="723">
        <f t="shared" si="149"/>
        <v>0</v>
      </c>
      <c r="AD81" s="724"/>
      <c r="AE81" s="725"/>
      <c r="AF81" s="723">
        <f t="shared" si="150"/>
        <v>0</v>
      </c>
      <c r="AG81" s="724"/>
      <c r="AH81" s="725"/>
      <c r="AI81" s="723">
        <f t="shared" si="151"/>
        <v>0</v>
      </c>
      <c r="AJ81" s="724"/>
      <c r="AK81" s="725"/>
      <c r="AL81" s="723">
        <f t="shared" si="152"/>
        <v>0</v>
      </c>
      <c r="AM81" s="724"/>
      <c r="AN81" s="725"/>
      <c r="AO81" s="723">
        <f t="shared" si="153"/>
        <v>0</v>
      </c>
      <c r="AP81" s="724"/>
      <c r="AQ81" s="725"/>
      <c r="AR81" s="723">
        <f t="shared" si="154"/>
        <v>0</v>
      </c>
      <c r="AS81" s="724"/>
      <c r="AT81" s="725"/>
      <c r="AU81" s="753"/>
      <c r="AV81" s="753"/>
      <c r="AW81" s="723">
        <f>+AW67-AW74</f>
        <v>0</v>
      </c>
      <c r="AX81" s="724"/>
      <c r="AY81" s="725"/>
      <c r="AZ81" s="723">
        <f t="shared" ref="AZ81:BH81" si="168">+AZ67-AZ74</f>
        <v>0</v>
      </c>
      <c r="BA81" s="724"/>
      <c r="BB81" s="725"/>
      <c r="BC81" s="723">
        <f t="shared" ref="BC81:BH81" si="169">+BC67-BC74</f>
        <v>0</v>
      </c>
      <c r="BD81" s="724"/>
      <c r="BE81" s="725"/>
      <c r="BF81" s="723">
        <f t="shared" ref="BF81:BH81" si="170">+BF67-BF74</f>
        <v>0</v>
      </c>
      <c r="BG81" s="724"/>
      <c r="BH81" s="725"/>
      <c r="BI81" s="753"/>
      <c r="BJ81" s="753"/>
      <c r="BK81" s="723">
        <f>+BK67-BK74</f>
        <v>0</v>
      </c>
      <c r="BL81" s="724"/>
      <c r="BM81" s="725"/>
      <c r="BN81" s="723">
        <f t="shared" ref="BN81:CE81" si="171">+BN67-BN74</f>
        <v>0</v>
      </c>
      <c r="BO81" s="724"/>
      <c r="BP81" s="725"/>
      <c r="BQ81" s="723">
        <f t="shared" ref="BQ81:CE81" si="172">+BQ67-BQ74</f>
        <v>0</v>
      </c>
      <c r="BR81" s="724"/>
      <c r="BS81" s="725"/>
      <c r="BT81" s="723">
        <f t="shared" ref="BT81:CE81" si="173">+BT67-BT74</f>
        <v>0</v>
      </c>
      <c r="BU81" s="724"/>
      <c r="BV81" s="725"/>
      <c r="BW81" s="723">
        <f t="shared" ref="BW81:CE81" si="174">+BW67-BW74</f>
        <v>0</v>
      </c>
      <c r="BX81" s="724"/>
      <c r="BY81" s="725"/>
      <c r="BZ81" s="723">
        <f t="shared" ref="BZ81:CE81" si="175">+BZ67-BZ74</f>
        <v>0</v>
      </c>
      <c r="CA81" s="724"/>
      <c r="CB81" s="725"/>
      <c r="CC81" s="723">
        <f t="shared" ref="CC81:CE81" si="176">+CC67-CC74</f>
        <v>0</v>
      </c>
      <c r="CD81" s="724"/>
      <c r="CE81" s="725"/>
      <c r="CF81" s="723">
        <f>+CF67-CF74</f>
        <v>0</v>
      </c>
      <c r="CG81" s="724"/>
      <c r="CH81" s="725"/>
      <c r="CI81" s="723">
        <f t="shared" ref="CI81:CT81" si="177">+CI67-CI74</f>
        <v>0</v>
      </c>
      <c r="CJ81" s="724"/>
      <c r="CK81" s="725"/>
      <c r="CL81" s="723">
        <f t="shared" ref="CL81:CT81" si="178">+CL67-CL74</f>
        <v>0</v>
      </c>
      <c r="CM81" s="724"/>
      <c r="CN81" s="725"/>
      <c r="CO81" s="723">
        <f t="shared" ref="CO81:CT81" si="179">+CO67-CO74</f>
        <v>0</v>
      </c>
      <c r="CP81" s="724"/>
      <c r="CQ81" s="725"/>
      <c r="CR81" s="723">
        <f t="shared" ref="CR81:CT81" si="180">+CR67-CR74</f>
        <v>0</v>
      </c>
      <c r="CS81" s="724"/>
      <c r="CT81" s="725"/>
      <c r="CU81" s="93"/>
      <c r="CV81" s="95"/>
      <c r="CY81" s="135"/>
    </row>
    <row r="82" spans="1:103" s="86" customFormat="1" ht="12" hidden="1" customHeight="1" x14ac:dyDescent="0.3">
      <c r="A82" s="92"/>
      <c r="B82" s="93"/>
      <c r="C82" s="93"/>
      <c r="D82" s="93"/>
      <c r="E82" s="98"/>
      <c r="F82" s="98"/>
      <c r="G82" s="98"/>
      <c r="H82" s="98"/>
      <c r="I82" s="98"/>
      <c r="J82" s="98"/>
      <c r="K82" s="98"/>
      <c r="L82" s="98"/>
      <c r="M82" s="98"/>
      <c r="N82" s="97"/>
      <c r="O82" s="111"/>
      <c r="P82" s="111"/>
      <c r="Q82" s="111"/>
      <c r="R82" s="111"/>
      <c r="S82" s="111"/>
      <c r="T82" s="111"/>
      <c r="U82" s="111"/>
      <c r="V82" s="111"/>
      <c r="W82" s="111"/>
      <c r="X82" s="111"/>
      <c r="Y82" s="726" t="s">
        <v>94</v>
      </c>
      <c r="Z82" s="723">
        <f>+Z68-Z75</f>
        <v>0</v>
      </c>
      <c r="AA82" s="724"/>
      <c r="AB82" s="725"/>
      <c r="AC82" s="723">
        <f t="shared" si="149"/>
        <v>0</v>
      </c>
      <c r="AD82" s="724"/>
      <c r="AE82" s="725"/>
      <c r="AF82" s="723">
        <f t="shared" si="150"/>
        <v>0</v>
      </c>
      <c r="AG82" s="724"/>
      <c r="AH82" s="725"/>
      <c r="AI82" s="723">
        <f t="shared" si="151"/>
        <v>0</v>
      </c>
      <c r="AJ82" s="724"/>
      <c r="AK82" s="725"/>
      <c r="AL82" s="723">
        <f t="shared" si="152"/>
        <v>0</v>
      </c>
      <c r="AM82" s="724"/>
      <c r="AN82" s="725"/>
      <c r="AO82" s="723">
        <f t="shared" si="153"/>
        <v>0</v>
      </c>
      <c r="AP82" s="724"/>
      <c r="AQ82" s="725"/>
      <c r="AR82" s="723">
        <f t="shared" si="154"/>
        <v>0</v>
      </c>
      <c r="AS82" s="724"/>
      <c r="AT82" s="725"/>
      <c r="AU82" s="753"/>
      <c r="AV82" s="753"/>
      <c r="AW82" s="723">
        <f>+AW68-AW75</f>
        <v>0</v>
      </c>
      <c r="AX82" s="724"/>
      <c r="AY82" s="725"/>
      <c r="AZ82" s="723">
        <f t="shared" ref="AZ82:BH82" si="181">+AZ68-AZ75</f>
        <v>0</v>
      </c>
      <c r="BA82" s="724"/>
      <c r="BB82" s="725"/>
      <c r="BC82" s="723">
        <f t="shared" ref="BC82:BH82" si="182">+BC68-BC75</f>
        <v>0</v>
      </c>
      <c r="BD82" s="724"/>
      <c r="BE82" s="725"/>
      <c r="BF82" s="723">
        <f t="shared" ref="BF82:BH82" si="183">+BF68-BF75</f>
        <v>0</v>
      </c>
      <c r="BG82" s="724"/>
      <c r="BH82" s="725"/>
      <c r="BI82" s="753"/>
      <c r="BJ82" s="753"/>
      <c r="BK82" s="723">
        <f>+BK68-BK75</f>
        <v>0</v>
      </c>
      <c r="BL82" s="724"/>
      <c r="BM82" s="725"/>
      <c r="BN82" s="723">
        <f t="shared" ref="BN82:CE82" si="184">+BN68-BN75</f>
        <v>0</v>
      </c>
      <c r="BO82" s="724"/>
      <c r="BP82" s="725"/>
      <c r="BQ82" s="723">
        <f t="shared" ref="BQ82:CE82" si="185">+BQ68-BQ75</f>
        <v>0</v>
      </c>
      <c r="BR82" s="724"/>
      <c r="BS82" s="725"/>
      <c r="BT82" s="723">
        <f t="shared" ref="BT82:CE82" si="186">+BT68-BT75</f>
        <v>0</v>
      </c>
      <c r="BU82" s="724"/>
      <c r="BV82" s="725"/>
      <c r="BW82" s="723">
        <f t="shared" ref="BW82:CE82" si="187">+BW68-BW75</f>
        <v>0</v>
      </c>
      <c r="BX82" s="724"/>
      <c r="BY82" s="725"/>
      <c r="BZ82" s="723">
        <f t="shared" ref="BZ82:CE82" si="188">+BZ68-BZ75</f>
        <v>0</v>
      </c>
      <c r="CA82" s="724"/>
      <c r="CB82" s="725"/>
      <c r="CC82" s="723">
        <f t="shared" ref="CC82:CE82" si="189">+CC68-CC75</f>
        <v>0</v>
      </c>
      <c r="CD82" s="724"/>
      <c r="CE82" s="725"/>
      <c r="CF82" s="723">
        <f>+CF68-CF75</f>
        <v>0</v>
      </c>
      <c r="CG82" s="724"/>
      <c r="CH82" s="725"/>
      <c r="CI82" s="723">
        <f t="shared" ref="CI82:CT82" si="190">+CI68-CI75</f>
        <v>0</v>
      </c>
      <c r="CJ82" s="724"/>
      <c r="CK82" s="725"/>
      <c r="CL82" s="723">
        <f t="shared" ref="CL82:CT82" si="191">+CL68-CL75</f>
        <v>0</v>
      </c>
      <c r="CM82" s="724"/>
      <c r="CN82" s="725"/>
      <c r="CO82" s="723">
        <f t="shared" ref="CO82:CT82" si="192">+CO68-CO75</f>
        <v>0</v>
      </c>
      <c r="CP82" s="724"/>
      <c r="CQ82" s="725"/>
      <c r="CR82" s="723">
        <f t="shared" ref="CR82:CT82" si="193">+CR68-CR75</f>
        <v>0</v>
      </c>
      <c r="CS82" s="724"/>
      <c r="CT82" s="725"/>
      <c r="CU82" s="93"/>
      <c r="CV82" s="95"/>
      <c r="CY82" s="135"/>
    </row>
    <row r="83" spans="1:103" s="86" customFormat="1" ht="12" hidden="1" customHeight="1" x14ac:dyDescent="0.3">
      <c r="A83" s="92"/>
      <c r="B83" s="93"/>
      <c r="C83" s="93"/>
      <c r="D83" s="93"/>
      <c r="E83" s="98"/>
      <c r="F83" s="98"/>
      <c r="G83" s="98"/>
      <c r="H83" s="98"/>
      <c r="I83" s="98"/>
      <c r="J83" s="98"/>
      <c r="K83" s="98"/>
      <c r="L83" s="98"/>
      <c r="M83" s="98"/>
      <c r="N83" s="97"/>
      <c r="O83" s="111"/>
      <c r="P83" s="111"/>
      <c r="Q83" s="111"/>
      <c r="R83" s="111"/>
      <c r="S83" s="111"/>
      <c r="T83" s="111"/>
      <c r="U83" s="111"/>
      <c r="V83" s="111"/>
      <c r="W83" s="111"/>
      <c r="X83" s="111"/>
      <c r="Y83" s="726" t="s">
        <v>95</v>
      </c>
      <c r="Z83" s="723">
        <f>+Z69-Z76</f>
        <v>0</v>
      </c>
      <c r="AA83" s="724"/>
      <c r="AB83" s="725"/>
      <c r="AC83" s="723">
        <f t="shared" si="149"/>
        <v>0</v>
      </c>
      <c r="AD83" s="724"/>
      <c r="AE83" s="725"/>
      <c r="AF83" s="723">
        <f t="shared" si="150"/>
        <v>0</v>
      </c>
      <c r="AG83" s="724"/>
      <c r="AH83" s="725"/>
      <c r="AI83" s="723">
        <f t="shared" si="151"/>
        <v>0</v>
      </c>
      <c r="AJ83" s="724"/>
      <c r="AK83" s="725"/>
      <c r="AL83" s="723">
        <f t="shared" si="152"/>
        <v>0</v>
      </c>
      <c r="AM83" s="724"/>
      <c r="AN83" s="725"/>
      <c r="AO83" s="723">
        <f t="shared" si="153"/>
        <v>0</v>
      </c>
      <c r="AP83" s="724"/>
      <c r="AQ83" s="725"/>
      <c r="AR83" s="723">
        <f t="shared" si="154"/>
        <v>0</v>
      </c>
      <c r="AS83" s="724"/>
      <c r="AT83" s="725"/>
      <c r="AU83" s="753"/>
      <c r="AV83" s="753"/>
      <c r="AW83" s="723">
        <f>+AW69-AW76</f>
        <v>0</v>
      </c>
      <c r="AX83" s="724"/>
      <c r="AY83" s="725"/>
      <c r="AZ83" s="723">
        <f t="shared" ref="AZ83:BH83" si="194">+AZ69-AZ76</f>
        <v>0</v>
      </c>
      <c r="BA83" s="724"/>
      <c r="BB83" s="725"/>
      <c r="BC83" s="723">
        <f t="shared" ref="BC83:BH83" si="195">+BC69-BC76</f>
        <v>0</v>
      </c>
      <c r="BD83" s="724"/>
      <c r="BE83" s="725"/>
      <c r="BF83" s="723">
        <f t="shared" ref="BF83:BH83" si="196">+BF69-BF76</f>
        <v>0</v>
      </c>
      <c r="BG83" s="724"/>
      <c r="BH83" s="725"/>
      <c r="BI83" s="753"/>
      <c r="BJ83" s="753"/>
      <c r="BK83" s="723">
        <f>+BK69-BK76</f>
        <v>0</v>
      </c>
      <c r="BL83" s="724"/>
      <c r="BM83" s="725"/>
      <c r="BN83" s="723">
        <f t="shared" ref="BN83:CE83" si="197">+BN69-BN76</f>
        <v>0</v>
      </c>
      <c r="BO83" s="724"/>
      <c r="BP83" s="725"/>
      <c r="BQ83" s="723">
        <f t="shared" ref="BQ83:CE83" si="198">+BQ69-BQ76</f>
        <v>0</v>
      </c>
      <c r="BR83" s="724"/>
      <c r="BS83" s="725"/>
      <c r="BT83" s="723">
        <f t="shared" ref="BT83:CE83" si="199">+BT69-BT76</f>
        <v>0</v>
      </c>
      <c r="BU83" s="724"/>
      <c r="BV83" s="725"/>
      <c r="BW83" s="723">
        <f t="shared" ref="BW83:CE83" si="200">+BW69-BW76</f>
        <v>0</v>
      </c>
      <c r="BX83" s="724"/>
      <c r="BY83" s="725"/>
      <c r="BZ83" s="723">
        <f t="shared" ref="BZ83:CE83" si="201">+BZ69-BZ76</f>
        <v>0</v>
      </c>
      <c r="CA83" s="724"/>
      <c r="CB83" s="725"/>
      <c r="CC83" s="723">
        <f t="shared" ref="CC83:CE83" si="202">+CC69-CC76</f>
        <v>0</v>
      </c>
      <c r="CD83" s="724"/>
      <c r="CE83" s="725"/>
      <c r="CF83" s="723">
        <f>+CF69-CF76</f>
        <v>0</v>
      </c>
      <c r="CG83" s="724"/>
      <c r="CH83" s="725"/>
      <c r="CI83" s="723">
        <f t="shared" ref="CI83:CT83" si="203">+CI69-CI76</f>
        <v>0</v>
      </c>
      <c r="CJ83" s="724"/>
      <c r="CK83" s="725"/>
      <c r="CL83" s="723">
        <f t="shared" ref="CL83:CT83" si="204">+CL69-CL76</f>
        <v>0</v>
      </c>
      <c r="CM83" s="724"/>
      <c r="CN83" s="725"/>
      <c r="CO83" s="723">
        <f t="shared" ref="CO83:CT83" si="205">+CO69-CO76</f>
        <v>0</v>
      </c>
      <c r="CP83" s="724"/>
      <c r="CQ83" s="725"/>
      <c r="CR83" s="723">
        <f t="shared" ref="CR83:CT83" si="206">+CR69-CR76</f>
        <v>0</v>
      </c>
      <c r="CS83" s="724"/>
      <c r="CT83" s="725"/>
      <c r="CU83" s="93"/>
      <c r="CV83" s="95"/>
      <c r="CY83" s="135"/>
    </row>
    <row r="84" spans="1:103" s="86" customFormat="1" ht="3" hidden="1" customHeight="1" x14ac:dyDescent="0.3">
      <c r="A84" s="92"/>
      <c r="B84" s="93"/>
      <c r="C84" s="93"/>
      <c r="D84" s="93"/>
      <c r="E84" s="99"/>
      <c r="F84" s="99"/>
      <c r="G84" s="99"/>
      <c r="H84" s="99"/>
      <c r="I84" s="99"/>
      <c r="J84" s="99"/>
      <c r="K84" s="99"/>
      <c r="L84" s="99"/>
      <c r="M84" s="99"/>
      <c r="N84" s="97"/>
      <c r="O84" s="97"/>
      <c r="P84" s="97"/>
      <c r="Q84" s="97"/>
      <c r="R84" s="97"/>
      <c r="S84" s="97"/>
      <c r="T84" s="97"/>
      <c r="U84" s="97"/>
      <c r="V84" s="100"/>
      <c r="W84" s="97"/>
      <c r="X84" s="97"/>
      <c r="Y84" s="97"/>
      <c r="Z84" s="753"/>
      <c r="AA84" s="753"/>
      <c r="AB84" s="753"/>
      <c r="AC84" s="753"/>
      <c r="AD84" s="753"/>
      <c r="AE84" s="753"/>
      <c r="AF84" s="753"/>
      <c r="AG84" s="753"/>
      <c r="AH84" s="753"/>
      <c r="AI84" s="753"/>
      <c r="AJ84" s="753"/>
      <c r="AK84" s="753"/>
      <c r="AL84" s="753"/>
      <c r="AM84" s="753"/>
      <c r="AN84" s="753"/>
      <c r="AO84" s="753"/>
      <c r="AP84" s="753"/>
      <c r="AQ84" s="753"/>
      <c r="AR84" s="753"/>
      <c r="AS84" s="753"/>
      <c r="AT84" s="753"/>
      <c r="AU84" s="753"/>
      <c r="AV84" s="753"/>
      <c r="AW84" s="753"/>
      <c r="AX84" s="753"/>
      <c r="AY84" s="753"/>
      <c r="AZ84" s="753"/>
      <c r="BA84" s="753"/>
      <c r="BB84" s="753"/>
      <c r="BC84" s="753"/>
      <c r="BD84" s="753"/>
      <c r="BE84" s="753"/>
      <c r="BF84" s="753"/>
      <c r="BG84" s="753"/>
      <c r="BH84" s="753"/>
      <c r="BI84" s="753"/>
      <c r="BJ84" s="753"/>
      <c r="BK84" s="753"/>
      <c r="BL84" s="753"/>
      <c r="BM84" s="753"/>
      <c r="BN84" s="753"/>
      <c r="BO84" s="753"/>
      <c r="BP84" s="753"/>
      <c r="BQ84" s="753"/>
      <c r="BR84" s="753"/>
      <c r="BS84" s="753"/>
      <c r="BT84" s="753"/>
      <c r="BU84" s="753"/>
      <c r="BV84" s="753"/>
      <c r="BW84" s="753"/>
      <c r="BX84" s="753"/>
      <c r="BY84" s="753"/>
      <c r="BZ84" s="753"/>
      <c r="CA84" s="753"/>
      <c r="CB84" s="753"/>
      <c r="CC84" s="753"/>
      <c r="CD84" s="753"/>
      <c r="CE84" s="753"/>
      <c r="CF84" s="753"/>
      <c r="CG84" s="753"/>
      <c r="CH84" s="753"/>
      <c r="CI84" s="753"/>
      <c r="CJ84" s="753"/>
      <c r="CK84" s="753"/>
      <c r="CL84" s="753"/>
      <c r="CM84" s="753"/>
      <c r="CN84" s="753"/>
      <c r="CO84" s="753"/>
      <c r="CP84" s="753"/>
      <c r="CQ84" s="753"/>
      <c r="CR84" s="753"/>
      <c r="CS84" s="753"/>
      <c r="CT84" s="753"/>
      <c r="CU84" s="93"/>
      <c r="CV84" s="95"/>
      <c r="CY84" s="135"/>
    </row>
    <row r="85" spans="1:103" s="86" customFormat="1" ht="3" hidden="1" customHeight="1" x14ac:dyDescent="0.3">
      <c r="A85" s="92"/>
      <c r="B85" s="93"/>
      <c r="C85" s="93"/>
      <c r="D85" s="93"/>
      <c r="E85" s="99"/>
      <c r="F85" s="99"/>
      <c r="G85" s="99"/>
      <c r="H85" s="99"/>
      <c r="I85" s="99"/>
      <c r="J85" s="99"/>
      <c r="K85" s="99"/>
      <c r="L85" s="99"/>
      <c r="M85" s="99"/>
      <c r="N85" s="97"/>
      <c r="O85" s="97"/>
      <c r="P85" s="97"/>
      <c r="Q85" s="97"/>
      <c r="R85" s="97"/>
      <c r="S85" s="97"/>
      <c r="T85" s="97"/>
      <c r="U85" s="97"/>
      <c r="V85" s="100"/>
      <c r="W85" s="97"/>
      <c r="X85" s="97"/>
      <c r="Y85" s="97"/>
      <c r="Z85" s="753"/>
      <c r="AA85" s="753"/>
      <c r="AB85" s="753"/>
      <c r="AC85" s="753"/>
      <c r="AD85" s="753"/>
      <c r="AE85" s="753"/>
      <c r="AF85" s="753"/>
      <c r="AG85" s="753"/>
      <c r="AH85" s="753"/>
      <c r="AI85" s="753"/>
      <c r="AJ85" s="753"/>
      <c r="AK85" s="753"/>
      <c r="AL85" s="753"/>
      <c r="AM85" s="753"/>
      <c r="AN85" s="753"/>
      <c r="AO85" s="753"/>
      <c r="AP85" s="753"/>
      <c r="AQ85" s="753"/>
      <c r="AR85" s="753"/>
      <c r="AS85" s="753"/>
      <c r="AT85" s="753"/>
      <c r="AU85" s="753"/>
      <c r="AV85" s="753"/>
      <c r="AW85" s="753"/>
      <c r="AX85" s="753"/>
      <c r="AY85" s="753"/>
      <c r="AZ85" s="753"/>
      <c r="BA85" s="753"/>
      <c r="BB85" s="753"/>
      <c r="BC85" s="753"/>
      <c r="BD85" s="753"/>
      <c r="BE85" s="753"/>
      <c r="BF85" s="753"/>
      <c r="BG85" s="753"/>
      <c r="BH85" s="753"/>
      <c r="BI85" s="753"/>
      <c r="BJ85" s="753"/>
      <c r="BK85" s="753"/>
      <c r="BL85" s="753"/>
      <c r="BM85" s="753"/>
      <c r="BN85" s="753"/>
      <c r="BO85" s="753"/>
      <c r="BP85" s="753"/>
      <c r="BQ85" s="753"/>
      <c r="BR85" s="753"/>
      <c r="BS85" s="753"/>
      <c r="BT85" s="753"/>
      <c r="BU85" s="753"/>
      <c r="BV85" s="753"/>
      <c r="BW85" s="753"/>
      <c r="BX85" s="753"/>
      <c r="BY85" s="753"/>
      <c r="BZ85" s="753"/>
      <c r="CA85" s="753"/>
      <c r="CB85" s="753"/>
      <c r="CC85" s="753"/>
      <c r="CD85" s="753"/>
      <c r="CE85" s="753"/>
      <c r="CF85" s="753"/>
      <c r="CG85" s="753"/>
      <c r="CH85" s="753"/>
      <c r="CI85" s="753"/>
      <c r="CJ85" s="753"/>
      <c r="CK85" s="753"/>
      <c r="CL85" s="753"/>
      <c r="CM85" s="753"/>
      <c r="CN85" s="753"/>
      <c r="CO85" s="753"/>
      <c r="CP85" s="753"/>
      <c r="CQ85" s="753"/>
      <c r="CR85" s="753"/>
      <c r="CS85" s="753"/>
      <c r="CT85" s="753"/>
      <c r="CU85" s="93"/>
      <c r="CV85" s="95"/>
      <c r="CY85" s="135"/>
    </row>
    <row r="86" spans="1:103" s="86" customFormat="1" ht="3" hidden="1" customHeight="1" x14ac:dyDescent="0.3">
      <c r="A86" s="92"/>
      <c r="B86" s="93"/>
      <c r="C86" s="93"/>
      <c r="D86" s="93"/>
      <c r="E86" s="99"/>
      <c r="F86" s="99"/>
      <c r="G86" s="99"/>
      <c r="H86" s="99"/>
      <c r="I86" s="99"/>
      <c r="J86" s="99"/>
      <c r="K86" s="99"/>
      <c r="L86" s="99"/>
      <c r="M86" s="99"/>
      <c r="N86" s="97"/>
      <c r="O86" s="97"/>
      <c r="P86" s="97"/>
      <c r="Q86" s="97"/>
      <c r="R86" s="97"/>
      <c r="S86" s="97"/>
      <c r="T86" s="97"/>
      <c r="U86" s="97"/>
      <c r="V86" s="100"/>
      <c r="W86" s="97"/>
      <c r="X86" s="97"/>
      <c r="Y86" s="97"/>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3"/>
      <c r="AY86" s="753"/>
      <c r="AZ86" s="753"/>
      <c r="BA86" s="753"/>
      <c r="BB86" s="753"/>
      <c r="BC86" s="753"/>
      <c r="BD86" s="753"/>
      <c r="BE86" s="753"/>
      <c r="BF86" s="753"/>
      <c r="BG86" s="753"/>
      <c r="BH86" s="753"/>
      <c r="BI86" s="753"/>
      <c r="BJ86" s="753"/>
      <c r="BK86" s="753"/>
      <c r="BL86" s="753"/>
      <c r="BM86" s="753"/>
      <c r="BN86" s="753"/>
      <c r="BO86" s="753"/>
      <c r="BP86" s="753"/>
      <c r="BQ86" s="753"/>
      <c r="BR86" s="753"/>
      <c r="BS86" s="753"/>
      <c r="BT86" s="753"/>
      <c r="BU86" s="753"/>
      <c r="BV86" s="753"/>
      <c r="BW86" s="753"/>
      <c r="BX86" s="753"/>
      <c r="BY86" s="753"/>
      <c r="BZ86" s="753"/>
      <c r="CA86" s="753"/>
      <c r="CB86" s="753"/>
      <c r="CC86" s="753"/>
      <c r="CD86" s="753"/>
      <c r="CE86" s="753"/>
      <c r="CF86" s="753"/>
      <c r="CG86" s="753"/>
      <c r="CH86" s="753"/>
      <c r="CI86" s="753"/>
      <c r="CJ86" s="753"/>
      <c r="CK86" s="753"/>
      <c r="CL86" s="753"/>
      <c r="CM86" s="753"/>
      <c r="CN86" s="753"/>
      <c r="CO86" s="753"/>
      <c r="CP86" s="753"/>
      <c r="CQ86" s="753"/>
      <c r="CR86" s="753"/>
      <c r="CS86" s="753"/>
      <c r="CT86" s="753"/>
      <c r="CU86" s="93"/>
      <c r="CV86" s="95"/>
      <c r="CY86" s="135"/>
    </row>
    <row r="87" spans="1:103" s="86" customFormat="1" ht="3" hidden="1" customHeight="1" x14ac:dyDescent="0.3">
      <c r="A87" s="92"/>
      <c r="B87" s="93"/>
      <c r="C87" s="93"/>
      <c r="D87" s="93"/>
      <c r="E87" s="99"/>
      <c r="F87" s="99"/>
      <c r="G87" s="99"/>
      <c r="H87" s="99"/>
      <c r="I87" s="99"/>
      <c r="J87" s="99"/>
      <c r="K87" s="99"/>
      <c r="L87" s="99"/>
      <c r="M87" s="99"/>
      <c r="N87" s="97"/>
      <c r="O87" s="97"/>
      <c r="P87" s="97"/>
      <c r="Q87" s="97"/>
      <c r="R87" s="97"/>
      <c r="S87" s="97"/>
      <c r="T87" s="97"/>
      <c r="U87" s="97"/>
      <c r="V87" s="100"/>
      <c r="W87" s="97"/>
      <c r="X87" s="97"/>
      <c r="Y87" s="97"/>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3"/>
      <c r="AX87" s="753"/>
      <c r="AY87" s="753"/>
      <c r="AZ87" s="753"/>
      <c r="BA87" s="753"/>
      <c r="BB87" s="753"/>
      <c r="BC87" s="753"/>
      <c r="BD87" s="753"/>
      <c r="BE87" s="753"/>
      <c r="BF87" s="753"/>
      <c r="BG87" s="753"/>
      <c r="BH87" s="753"/>
      <c r="BI87" s="753"/>
      <c r="BJ87" s="753"/>
      <c r="BK87" s="753"/>
      <c r="BL87" s="753"/>
      <c r="BM87" s="753"/>
      <c r="BN87" s="753"/>
      <c r="BO87" s="753"/>
      <c r="BP87" s="753"/>
      <c r="BQ87" s="753"/>
      <c r="BR87" s="753"/>
      <c r="BS87" s="753"/>
      <c r="BT87" s="753"/>
      <c r="BU87" s="753"/>
      <c r="BV87" s="753"/>
      <c r="BW87" s="753"/>
      <c r="BX87" s="753"/>
      <c r="BY87" s="753"/>
      <c r="BZ87" s="753"/>
      <c r="CA87" s="753"/>
      <c r="CB87" s="753"/>
      <c r="CC87" s="753"/>
      <c r="CD87" s="753"/>
      <c r="CE87" s="753"/>
      <c r="CF87" s="753"/>
      <c r="CG87" s="753"/>
      <c r="CH87" s="753"/>
      <c r="CI87" s="753"/>
      <c r="CJ87" s="753"/>
      <c r="CK87" s="753"/>
      <c r="CL87" s="753"/>
      <c r="CM87" s="753"/>
      <c r="CN87" s="753"/>
      <c r="CO87" s="753"/>
      <c r="CP87" s="753"/>
      <c r="CQ87" s="753"/>
      <c r="CR87" s="753"/>
      <c r="CS87" s="753"/>
      <c r="CT87" s="753"/>
      <c r="CU87" s="93"/>
      <c r="CV87" s="95"/>
      <c r="CY87" s="135"/>
    </row>
    <row r="88" spans="1:103" s="398" customFormat="1" ht="12" hidden="1" customHeight="1" x14ac:dyDescent="0.3">
      <c r="A88" s="727"/>
      <c r="B88" s="331"/>
      <c r="C88" s="331"/>
      <c r="D88" s="331"/>
      <c r="E88" s="728">
        <f>SUM(Z88:AT88)</f>
        <v>0</v>
      </c>
      <c r="F88" s="729"/>
      <c r="G88" s="730"/>
      <c r="H88" s="728">
        <f>13*SUM(AW88:BH88)</f>
        <v>0</v>
      </c>
      <c r="I88" s="729"/>
      <c r="J88" s="730"/>
      <c r="K88" s="728">
        <f>+SUM(BK88:CT88)</f>
        <v>0</v>
      </c>
      <c r="L88" s="729"/>
      <c r="M88" s="730"/>
      <c r="N88" s="731"/>
      <c r="O88" s="732" t="s">
        <v>50</v>
      </c>
      <c r="P88" s="733"/>
      <c r="Q88" s="733"/>
      <c r="R88" s="733"/>
      <c r="S88" s="733"/>
      <c r="T88" s="733"/>
      <c r="U88" s="733"/>
      <c r="V88" s="733"/>
      <c r="W88" s="733"/>
      <c r="X88" s="733"/>
      <c r="Y88" s="734" t="s">
        <v>12</v>
      </c>
      <c r="Z88" s="748">
        <f>13*SUM($AW88:$BH88)/6</f>
        <v>0</v>
      </c>
      <c r="AA88" s="749"/>
      <c r="AB88" s="750"/>
      <c r="AC88" s="748">
        <f>13*SUM($AW88:$BH88)/6</f>
        <v>0</v>
      </c>
      <c r="AD88" s="749"/>
      <c r="AE88" s="750"/>
      <c r="AF88" s="748">
        <f>13*SUM($AW88:$BH88)/6</f>
        <v>0</v>
      </c>
      <c r="AG88" s="749"/>
      <c r="AH88" s="750"/>
      <c r="AI88" s="748">
        <f>13*SUM($AW88:$BH88)/6</f>
        <v>0</v>
      </c>
      <c r="AJ88" s="749"/>
      <c r="AK88" s="750"/>
      <c r="AL88" s="748">
        <f>13*SUM($AW88:$BH88)/6</f>
        <v>0</v>
      </c>
      <c r="AM88" s="749"/>
      <c r="AN88" s="750"/>
      <c r="AO88" s="748">
        <f>13*SUM($AW88:$BH88)/6</f>
        <v>0</v>
      </c>
      <c r="AP88" s="749"/>
      <c r="AQ88" s="750"/>
      <c r="AR88" s="748">
        <v>0</v>
      </c>
      <c r="AS88" s="749"/>
      <c r="AT88" s="750"/>
      <c r="AU88" s="754"/>
      <c r="AV88" s="754"/>
      <c r="AW88" s="748">
        <f>-SUMIF(AW17:AY48,"x",$O17:$T48)</f>
        <v>0</v>
      </c>
      <c r="AX88" s="749"/>
      <c r="AY88" s="750"/>
      <c r="AZ88" s="748">
        <f>-SUMIF(AZ17:BB48,"x",$O17:$T48)</f>
        <v>0</v>
      </c>
      <c r="BA88" s="749"/>
      <c r="BB88" s="750"/>
      <c r="BC88" s="748">
        <f>-SUMIF(BC17:BE48,"x",$O17:$T48)</f>
        <v>0</v>
      </c>
      <c r="BD88" s="749"/>
      <c r="BE88" s="750"/>
      <c r="BF88" s="748">
        <f>-SUMIF(BF17:BH48,"x",$O17:$T48)</f>
        <v>0</v>
      </c>
      <c r="BG88" s="749"/>
      <c r="BH88" s="750"/>
      <c r="BI88" s="754"/>
      <c r="BJ88" s="754"/>
      <c r="BK88" s="755">
        <f>13*SUM($AW88:$BH88)/12</f>
        <v>0</v>
      </c>
      <c r="BL88" s="756"/>
      <c r="BM88" s="757"/>
      <c r="BN88" s="755">
        <f t="shared" ref="BN88:BN92" si="207">13*SUM($AW88:$BH88)/12</f>
        <v>0</v>
      </c>
      <c r="BO88" s="756"/>
      <c r="BP88" s="757"/>
      <c r="BQ88" s="755">
        <f t="shared" ref="BQ88:BQ92" si="208">13*SUM($AW88:$BH88)/12</f>
        <v>0</v>
      </c>
      <c r="BR88" s="756"/>
      <c r="BS88" s="757"/>
      <c r="BT88" s="755">
        <f t="shared" ref="BT88:BT92" si="209">13*SUM($AW88:$BH88)/12</f>
        <v>0</v>
      </c>
      <c r="BU88" s="756"/>
      <c r="BV88" s="757"/>
      <c r="BW88" s="755">
        <f t="shared" ref="BW88:BW92" si="210">13*SUM($AW88:$BH88)/12</f>
        <v>0</v>
      </c>
      <c r="BX88" s="756"/>
      <c r="BY88" s="757"/>
      <c r="BZ88" s="755">
        <f t="shared" ref="BZ88:BZ92" si="211">13*SUM($AW88:$BH88)/12</f>
        <v>0</v>
      </c>
      <c r="CA88" s="756"/>
      <c r="CB88" s="757"/>
      <c r="CC88" s="755">
        <f t="shared" ref="CC88:CC92" si="212">13*SUM($AW88:$BH88)/12</f>
        <v>0</v>
      </c>
      <c r="CD88" s="756"/>
      <c r="CE88" s="757"/>
      <c r="CF88" s="755">
        <f t="shared" ref="CF88:CF92" si="213">13*SUM($AW88:$BH88)/12</f>
        <v>0</v>
      </c>
      <c r="CG88" s="756"/>
      <c r="CH88" s="757"/>
      <c r="CI88" s="755">
        <f t="shared" ref="CI88:CI92" si="214">13*SUM($AW88:$BH88)/12</f>
        <v>0</v>
      </c>
      <c r="CJ88" s="756"/>
      <c r="CK88" s="757"/>
      <c r="CL88" s="755">
        <f t="shared" ref="CL88:CL92" si="215">13*SUM($AW88:$BH88)/12</f>
        <v>0</v>
      </c>
      <c r="CM88" s="756"/>
      <c r="CN88" s="757"/>
      <c r="CO88" s="755">
        <f t="shared" ref="CO88:CO92" si="216">13*SUM($AW88:$BH88)/12</f>
        <v>0</v>
      </c>
      <c r="CP88" s="756"/>
      <c r="CQ88" s="757"/>
      <c r="CR88" s="755">
        <f t="shared" ref="CR88:CR92" si="217">13*SUM($AW88:$BH88)/12</f>
        <v>0</v>
      </c>
      <c r="CS88" s="756"/>
      <c r="CT88" s="757"/>
      <c r="CU88" s="737"/>
      <c r="CV88" s="735"/>
      <c r="CY88" s="736"/>
    </row>
    <row r="89" spans="1:103" s="86" customFormat="1" ht="12" hidden="1" customHeight="1" x14ac:dyDescent="0.3">
      <c r="A89" s="92"/>
      <c r="B89" s="93"/>
      <c r="C89" s="93"/>
      <c r="D89" s="93"/>
      <c r="E89" s="98"/>
      <c r="F89" s="98"/>
      <c r="G89" s="98"/>
      <c r="H89" s="98"/>
      <c r="I89" s="98"/>
      <c r="J89" s="98"/>
      <c r="K89" s="98"/>
      <c r="L89" s="98"/>
      <c r="M89" s="98"/>
      <c r="N89" s="97"/>
      <c r="O89" s="111"/>
      <c r="P89" s="111"/>
      <c r="Q89" s="111"/>
      <c r="R89" s="111"/>
      <c r="S89" s="111"/>
      <c r="T89" s="111"/>
      <c r="U89" s="111"/>
      <c r="V89" s="111"/>
      <c r="W89" s="111"/>
      <c r="X89" s="111"/>
      <c r="Y89" s="726" t="s">
        <v>20</v>
      </c>
      <c r="Z89" s="723"/>
      <c r="AA89" s="724"/>
      <c r="AB89" s="725"/>
      <c r="AC89" s="723"/>
      <c r="AD89" s="724"/>
      <c r="AE89" s="725"/>
      <c r="AF89" s="723"/>
      <c r="AG89" s="724"/>
      <c r="AH89" s="725"/>
      <c r="AI89" s="723"/>
      <c r="AJ89" s="724"/>
      <c r="AK89" s="725"/>
      <c r="AL89" s="723"/>
      <c r="AM89" s="724"/>
      <c r="AN89" s="725"/>
      <c r="AO89" s="723"/>
      <c r="AP89" s="724"/>
      <c r="AQ89" s="725"/>
      <c r="AR89" s="723"/>
      <c r="AS89" s="724"/>
      <c r="AT89" s="725"/>
      <c r="AU89" s="753"/>
      <c r="AV89" s="753"/>
      <c r="AW89" s="723"/>
      <c r="AX89" s="724"/>
      <c r="AY89" s="725"/>
      <c r="AZ89" s="723"/>
      <c r="BA89" s="724"/>
      <c r="BB89" s="725"/>
      <c r="BC89" s="723"/>
      <c r="BD89" s="724"/>
      <c r="BE89" s="725"/>
      <c r="BF89" s="723"/>
      <c r="BG89" s="724"/>
      <c r="BH89" s="725"/>
      <c r="BI89" s="753"/>
      <c r="BJ89" s="753"/>
      <c r="BK89" s="758"/>
      <c r="BL89" s="759"/>
      <c r="BM89" s="760"/>
      <c r="BN89" s="758"/>
      <c r="BO89" s="759"/>
      <c r="BP89" s="760"/>
      <c r="BQ89" s="758"/>
      <c r="BR89" s="759"/>
      <c r="BS89" s="760"/>
      <c r="BT89" s="758"/>
      <c r="BU89" s="759"/>
      <c r="BV89" s="760"/>
      <c r="BW89" s="758"/>
      <c r="BX89" s="759"/>
      <c r="BY89" s="760"/>
      <c r="BZ89" s="758"/>
      <c r="CA89" s="759"/>
      <c r="CB89" s="760"/>
      <c r="CC89" s="758"/>
      <c r="CD89" s="759"/>
      <c r="CE89" s="760"/>
      <c r="CF89" s="758"/>
      <c r="CG89" s="759"/>
      <c r="CH89" s="760"/>
      <c r="CI89" s="758"/>
      <c r="CJ89" s="759"/>
      <c r="CK89" s="760"/>
      <c r="CL89" s="758"/>
      <c r="CM89" s="759"/>
      <c r="CN89" s="760"/>
      <c r="CO89" s="758"/>
      <c r="CP89" s="759"/>
      <c r="CQ89" s="760"/>
      <c r="CR89" s="758"/>
      <c r="CS89" s="759"/>
      <c r="CT89" s="760"/>
      <c r="CU89" s="101"/>
      <c r="CV89" s="95"/>
      <c r="CY89" s="135"/>
    </row>
    <row r="90" spans="1:103" s="86" customFormat="1" ht="12" hidden="1" customHeight="1" x14ac:dyDescent="0.3">
      <c r="A90" s="92"/>
      <c r="B90" s="93"/>
      <c r="C90" s="93"/>
      <c r="D90" s="93"/>
      <c r="E90" s="98"/>
      <c r="F90" s="98"/>
      <c r="G90" s="98"/>
      <c r="H90" s="98"/>
      <c r="I90" s="98"/>
      <c r="J90" s="98"/>
      <c r="K90" s="98"/>
      <c r="L90" s="98"/>
      <c r="M90" s="98"/>
      <c r="N90" s="97"/>
      <c r="O90" s="111"/>
      <c r="P90" s="111"/>
      <c r="Q90" s="111"/>
      <c r="R90" s="111"/>
      <c r="S90" s="111"/>
      <c r="T90" s="111"/>
      <c r="U90" s="111"/>
      <c r="V90" s="111"/>
      <c r="W90" s="111"/>
      <c r="X90" s="111"/>
      <c r="Y90" s="726" t="s">
        <v>93</v>
      </c>
      <c r="Z90" s="723"/>
      <c r="AA90" s="724"/>
      <c r="AB90" s="725"/>
      <c r="AC90" s="723"/>
      <c r="AD90" s="724"/>
      <c r="AE90" s="725"/>
      <c r="AF90" s="723"/>
      <c r="AG90" s="724"/>
      <c r="AH90" s="725"/>
      <c r="AI90" s="723"/>
      <c r="AJ90" s="724"/>
      <c r="AK90" s="725"/>
      <c r="AL90" s="723"/>
      <c r="AM90" s="724"/>
      <c r="AN90" s="725"/>
      <c r="AO90" s="723"/>
      <c r="AP90" s="724"/>
      <c r="AQ90" s="725"/>
      <c r="AR90" s="723"/>
      <c r="AS90" s="724"/>
      <c r="AT90" s="725"/>
      <c r="AU90" s="753"/>
      <c r="AV90" s="753"/>
      <c r="AW90" s="723"/>
      <c r="AX90" s="724"/>
      <c r="AY90" s="725"/>
      <c r="AZ90" s="723"/>
      <c r="BA90" s="724"/>
      <c r="BB90" s="725"/>
      <c r="BC90" s="723"/>
      <c r="BD90" s="724"/>
      <c r="BE90" s="725"/>
      <c r="BF90" s="723"/>
      <c r="BG90" s="724"/>
      <c r="BH90" s="725"/>
      <c r="BI90" s="753"/>
      <c r="BJ90" s="753"/>
      <c r="BK90" s="758"/>
      <c r="BL90" s="759"/>
      <c r="BM90" s="760"/>
      <c r="BN90" s="758"/>
      <c r="BO90" s="759"/>
      <c r="BP90" s="760"/>
      <c r="BQ90" s="758"/>
      <c r="BR90" s="759"/>
      <c r="BS90" s="760"/>
      <c r="BT90" s="758"/>
      <c r="BU90" s="759"/>
      <c r="BV90" s="760"/>
      <c r="BW90" s="758"/>
      <c r="BX90" s="759"/>
      <c r="BY90" s="760"/>
      <c r="BZ90" s="758"/>
      <c r="CA90" s="759"/>
      <c r="CB90" s="760"/>
      <c r="CC90" s="758"/>
      <c r="CD90" s="759"/>
      <c r="CE90" s="760"/>
      <c r="CF90" s="758"/>
      <c r="CG90" s="759"/>
      <c r="CH90" s="760"/>
      <c r="CI90" s="758"/>
      <c r="CJ90" s="759"/>
      <c r="CK90" s="760"/>
      <c r="CL90" s="758"/>
      <c r="CM90" s="759"/>
      <c r="CN90" s="760"/>
      <c r="CO90" s="758"/>
      <c r="CP90" s="759"/>
      <c r="CQ90" s="760"/>
      <c r="CR90" s="758"/>
      <c r="CS90" s="759"/>
      <c r="CT90" s="760"/>
      <c r="CU90" s="101"/>
      <c r="CV90" s="95"/>
      <c r="CY90" s="135"/>
    </row>
    <row r="91" spans="1:103" s="86" customFormat="1" ht="12" hidden="1" customHeight="1" x14ac:dyDescent="0.3">
      <c r="A91" s="92"/>
      <c r="B91" s="93"/>
      <c r="C91" s="93"/>
      <c r="D91" s="93"/>
      <c r="E91" s="98"/>
      <c r="F91" s="98"/>
      <c r="G91" s="98"/>
      <c r="H91" s="98"/>
      <c r="I91" s="98"/>
      <c r="J91" s="98"/>
      <c r="K91" s="98"/>
      <c r="L91" s="98"/>
      <c r="M91" s="98"/>
      <c r="N91" s="97"/>
      <c r="O91" s="111"/>
      <c r="P91" s="111"/>
      <c r="Q91" s="111"/>
      <c r="R91" s="111"/>
      <c r="S91" s="111"/>
      <c r="T91" s="111"/>
      <c r="U91" s="111"/>
      <c r="V91" s="111"/>
      <c r="W91" s="111"/>
      <c r="X91" s="111"/>
      <c r="Y91" s="726" t="s">
        <v>94</v>
      </c>
      <c r="Z91" s="723"/>
      <c r="AA91" s="724"/>
      <c r="AB91" s="725"/>
      <c r="AC91" s="723"/>
      <c r="AD91" s="724"/>
      <c r="AE91" s="725"/>
      <c r="AF91" s="723"/>
      <c r="AG91" s="724"/>
      <c r="AH91" s="725"/>
      <c r="AI91" s="723"/>
      <c r="AJ91" s="724"/>
      <c r="AK91" s="725"/>
      <c r="AL91" s="723"/>
      <c r="AM91" s="724"/>
      <c r="AN91" s="725"/>
      <c r="AO91" s="723"/>
      <c r="AP91" s="724"/>
      <c r="AQ91" s="725"/>
      <c r="AR91" s="723"/>
      <c r="AS91" s="724"/>
      <c r="AT91" s="725"/>
      <c r="AU91" s="753"/>
      <c r="AV91" s="753"/>
      <c r="AW91" s="723"/>
      <c r="AX91" s="724"/>
      <c r="AY91" s="725"/>
      <c r="AZ91" s="723"/>
      <c r="BA91" s="724"/>
      <c r="BB91" s="725"/>
      <c r="BC91" s="723"/>
      <c r="BD91" s="724"/>
      <c r="BE91" s="725"/>
      <c r="BF91" s="723"/>
      <c r="BG91" s="724"/>
      <c r="BH91" s="725"/>
      <c r="BI91" s="753"/>
      <c r="BJ91" s="753"/>
      <c r="BK91" s="758"/>
      <c r="BL91" s="759"/>
      <c r="BM91" s="760"/>
      <c r="BN91" s="758"/>
      <c r="BO91" s="759"/>
      <c r="BP91" s="760"/>
      <c r="BQ91" s="758"/>
      <c r="BR91" s="759"/>
      <c r="BS91" s="760"/>
      <c r="BT91" s="758"/>
      <c r="BU91" s="759"/>
      <c r="BV91" s="760"/>
      <c r="BW91" s="758"/>
      <c r="BX91" s="759"/>
      <c r="BY91" s="760"/>
      <c r="BZ91" s="758"/>
      <c r="CA91" s="759"/>
      <c r="CB91" s="760"/>
      <c r="CC91" s="758"/>
      <c r="CD91" s="759"/>
      <c r="CE91" s="760"/>
      <c r="CF91" s="758"/>
      <c r="CG91" s="759"/>
      <c r="CH91" s="760"/>
      <c r="CI91" s="758"/>
      <c r="CJ91" s="759"/>
      <c r="CK91" s="760"/>
      <c r="CL91" s="758"/>
      <c r="CM91" s="759"/>
      <c r="CN91" s="760"/>
      <c r="CO91" s="758"/>
      <c r="CP91" s="759"/>
      <c r="CQ91" s="760"/>
      <c r="CR91" s="758"/>
      <c r="CS91" s="759"/>
      <c r="CT91" s="760"/>
      <c r="CU91" s="101"/>
      <c r="CV91" s="95"/>
      <c r="CY91" s="135"/>
    </row>
    <row r="92" spans="1:103" s="86" customFormat="1" ht="12" hidden="1" customHeight="1" x14ac:dyDescent="0.3">
      <c r="A92" s="92"/>
      <c r="B92" s="93"/>
      <c r="C92" s="93"/>
      <c r="D92" s="93"/>
      <c r="E92" s="98"/>
      <c r="F92" s="98"/>
      <c r="G92" s="98"/>
      <c r="H92" s="98"/>
      <c r="I92" s="98"/>
      <c r="J92" s="98"/>
      <c r="K92" s="98"/>
      <c r="L92" s="98"/>
      <c r="M92" s="98"/>
      <c r="N92" s="97"/>
      <c r="O92" s="111"/>
      <c r="P92" s="111"/>
      <c r="Q92" s="111"/>
      <c r="R92" s="111"/>
      <c r="S92" s="111"/>
      <c r="T92" s="111"/>
      <c r="U92" s="111"/>
      <c r="V92" s="111"/>
      <c r="W92" s="111"/>
      <c r="X92" s="111"/>
      <c r="Y92" s="726" t="s">
        <v>95</v>
      </c>
      <c r="Z92" s="723"/>
      <c r="AA92" s="724"/>
      <c r="AB92" s="725"/>
      <c r="AC92" s="723"/>
      <c r="AD92" s="724"/>
      <c r="AE92" s="725"/>
      <c r="AF92" s="723"/>
      <c r="AG92" s="724"/>
      <c r="AH92" s="725"/>
      <c r="AI92" s="723"/>
      <c r="AJ92" s="724"/>
      <c r="AK92" s="725"/>
      <c r="AL92" s="723"/>
      <c r="AM92" s="724"/>
      <c r="AN92" s="725"/>
      <c r="AO92" s="723"/>
      <c r="AP92" s="724"/>
      <c r="AQ92" s="725"/>
      <c r="AR92" s="723"/>
      <c r="AS92" s="724"/>
      <c r="AT92" s="725"/>
      <c r="AU92" s="753"/>
      <c r="AV92" s="753"/>
      <c r="AW92" s="723"/>
      <c r="AX92" s="724"/>
      <c r="AY92" s="725"/>
      <c r="AZ92" s="723"/>
      <c r="BA92" s="724"/>
      <c r="BB92" s="725"/>
      <c r="BC92" s="723"/>
      <c r="BD92" s="724"/>
      <c r="BE92" s="725"/>
      <c r="BF92" s="723"/>
      <c r="BG92" s="724"/>
      <c r="BH92" s="725"/>
      <c r="BI92" s="753"/>
      <c r="BJ92" s="753"/>
      <c r="BK92" s="758"/>
      <c r="BL92" s="759"/>
      <c r="BM92" s="760"/>
      <c r="BN92" s="758"/>
      <c r="BO92" s="759"/>
      <c r="BP92" s="760"/>
      <c r="BQ92" s="758"/>
      <c r="BR92" s="759"/>
      <c r="BS92" s="760"/>
      <c r="BT92" s="758"/>
      <c r="BU92" s="759"/>
      <c r="BV92" s="760"/>
      <c r="BW92" s="758"/>
      <c r="BX92" s="759"/>
      <c r="BY92" s="760"/>
      <c r="BZ92" s="758"/>
      <c r="CA92" s="759"/>
      <c r="CB92" s="760"/>
      <c r="CC92" s="758"/>
      <c r="CD92" s="759"/>
      <c r="CE92" s="760"/>
      <c r="CF92" s="758"/>
      <c r="CG92" s="759"/>
      <c r="CH92" s="760"/>
      <c r="CI92" s="758"/>
      <c r="CJ92" s="759"/>
      <c r="CK92" s="760"/>
      <c r="CL92" s="758"/>
      <c r="CM92" s="759"/>
      <c r="CN92" s="760"/>
      <c r="CO92" s="758"/>
      <c r="CP92" s="759"/>
      <c r="CQ92" s="760"/>
      <c r="CR92" s="758"/>
      <c r="CS92" s="759"/>
      <c r="CT92" s="760"/>
      <c r="CU92" s="101"/>
      <c r="CV92" s="95"/>
      <c r="CY92" s="135"/>
    </row>
    <row r="93" spans="1:103" s="86" customFormat="1" ht="3" hidden="1" customHeight="1" x14ac:dyDescent="0.3">
      <c r="A93" s="92"/>
      <c r="B93" s="93"/>
      <c r="C93" s="93"/>
      <c r="D93" s="93"/>
      <c r="E93" s="99"/>
      <c r="F93" s="99"/>
      <c r="G93" s="99"/>
      <c r="H93" s="99"/>
      <c r="I93" s="99"/>
      <c r="J93" s="99"/>
      <c r="K93" s="99"/>
      <c r="L93" s="99"/>
      <c r="M93" s="99"/>
      <c r="N93" s="97"/>
      <c r="O93" s="97"/>
      <c r="P93" s="97"/>
      <c r="Q93" s="97"/>
      <c r="R93" s="97"/>
      <c r="S93" s="97"/>
      <c r="T93" s="97"/>
      <c r="U93" s="97"/>
      <c r="V93" s="100"/>
      <c r="W93" s="97"/>
      <c r="X93" s="97"/>
      <c r="Y93" s="97"/>
      <c r="Z93" s="753"/>
      <c r="AA93" s="753"/>
      <c r="AB93" s="753"/>
      <c r="AC93" s="753"/>
      <c r="AD93" s="753"/>
      <c r="AE93" s="753"/>
      <c r="AF93" s="753"/>
      <c r="AG93" s="753"/>
      <c r="AH93" s="753"/>
      <c r="AI93" s="753"/>
      <c r="AJ93" s="753"/>
      <c r="AK93" s="753"/>
      <c r="AL93" s="753"/>
      <c r="AM93" s="753"/>
      <c r="AN93" s="753"/>
      <c r="AO93" s="753"/>
      <c r="AP93" s="753"/>
      <c r="AQ93" s="753"/>
      <c r="AR93" s="753"/>
      <c r="AS93" s="753"/>
      <c r="AT93" s="753"/>
      <c r="AU93" s="753"/>
      <c r="AV93" s="753"/>
      <c r="AW93" s="753"/>
      <c r="AX93" s="753"/>
      <c r="AY93" s="753"/>
      <c r="AZ93" s="753"/>
      <c r="BA93" s="753"/>
      <c r="BB93" s="753"/>
      <c r="BC93" s="753"/>
      <c r="BD93" s="753"/>
      <c r="BE93" s="753"/>
      <c r="BF93" s="753"/>
      <c r="BG93" s="753"/>
      <c r="BH93" s="753"/>
      <c r="BI93" s="753"/>
      <c r="BJ93" s="753"/>
      <c r="BK93" s="753"/>
      <c r="BL93" s="753"/>
      <c r="BM93" s="753"/>
      <c r="BN93" s="753"/>
      <c r="BO93" s="753"/>
      <c r="BP93" s="753"/>
      <c r="BQ93" s="753"/>
      <c r="BR93" s="753"/>
      <c r="BS93" s="753"/>
      <c r="BT93" s="753"/>
      <c r="BU93" s="753"/>
      <c r="BV93" s="753"/>
      <c r="BW93" s="753"/>
      <c r="BX93" s="753"/>
      <c r="BY93" s="753"/>
      <c r="BZ93" s="753"/>
      <c r="CA93" s="753"/>
      <c r="CB93" s="753"/>
      <c r="CC93" s="753"/>
      <c r="CD93" s="753"/>
      <c r="CE93" s="753"/>
      <c r="CF93" s="753"/>
      <c r="CG93" s="753"/>
      <c r="CH93" s="753"/>
      <c r="CI93" s="753"/>
      <c r="CJ93" s="753"/>
      <c r="CK93" s="753"/>
      <c r="CL93" s="753"/>
      <c r="CM93" s="753"/>
      <c r="CN93" s="753"/>
      <c r="CO93" s="753"/>
      <c r="CP93" s="753"/>
      <c r="CQ93" s="753"/>
      <c r="CR93" s="753"/>
      <c r="CS93" s="753"/>
      <c r="CT93" s="753"/>
      <c r="CU93" s="93"/>
      <c r="CV93" s="95"/>
      <c r="CY93" s="135"/>
    </row>
    <row r="94" spans="1:103" s="86" customFormat="1" ht="3" hidden="1" customHeight="1" x14ac:dyDescent="0.3">
      <c r="A94" s="92"/>
      <c r="B94" s="93"/>
      <c r="C94" s="93"/>
      <c r="D94" s="93"/>
      <c r="E94" s="99"/>
      <c r="F94" s="99"/>
      <c r="G94" s="99"/>
      <c r="H94" s="99"/>
      <c r="I94" s="99"/>
      <c r="J94" s="99"/>
      <c r="K94" s="99"/>
      <c r="L94" s="99"/>
      <c r="M94" s="99"/>
      <c r="N94" s="97"/>
      <c r="O94" s="97"/>
      <c r="P94" s="97"/>
      <c r="Q94" s="97"/>
      <c r="R94" s="97"/>
      <c r="S94" s="97"/>
      <c r="T94" s="97"/>
      <c r="U94" s="97"/>
      <c r="V94" s="100"/>
      <c r="W94" s="97"/>
      <c r="X94" s="97"/>
      <c r="Y94" s="97"/>
      <c r="Z94" s="753"/>
      <c r="AA94" s="753"/>
      <c r="AB94" s="753"/>
      <c r="AC94" s="753"/>
      <c r="AD94" s="753"/>
      <c r="AE94" s="753"/>
      <c r="AF94" s="753"/>
      <c r="AG94" s="753"/>
      <c r="AH94" s="753"/>
      <c r="AI94" s="753"/>
      <c r="AJ94" s="753"/>
      <c r="AK94" s="753"/>
      <c r="AL94" s="753"/>
      <c r="AM94" s="753"/>
      <c r="AN94" s="753"/>
      <c r="AO94" s="753"/>
      <c r="AP94" s="753"/>
      <c r="AQ94" s="753"/>
      <c r="AR94" s="753"/>
      <c r="AS94" s="753"/>
      <c r="AT94" s="753"/>
      <c r="AU94" s="753"/>
      <c r="AV94" s="753"/>
      <c r="AW94" s="753"/>
      <c r="AX94" s="753"/>
      <c r="AY94" s="753"/>
      <c r="AZ94" s="753"/>
      <c r="BA94" s="753"/>
      <c r="BB94" s="753"/>
      <c r="BC94" s="753"/>
      <c r="BD94" s="753"/>
      <c r="BE94" s="753"/>
      <c r="BF94" s="753"/>
      <c r="BG94" s="753"/>
      <c r="BH94" s="753"/>
      <c r="BI94" s="753"/>
      <c r="BJ94" s="753"/>
      <c r="BK94" s="753"/>
      <c r="BL94" s="753"/>
      <c r="BM94" s="753"/>
      <c r="BN94" s="753"/>
      <c r="BO94" s="753"/>
      <c r="BP94" s="753"/>
      <c r="BQ94" s="753"/>
      <c r="BR94" s="753"/>
      <c r="BS94" s="753"/>
      <c r="BT94" s="753"/>
      <c r="BU94" s="753"/>
      <c r="BV94" s="753"/>
      <c r="BW94" s="753"/>
      <c r="BX94" s="753"/>
      <c r="BY94" s="753"/>
      <c r="BZ94" s="753"/>
      <c r="CA94" s="753"/>
      <c r="CB94" s="753"/>
      <c r="CC94" s="753"/>
      <c r="CD94" s="753"/>
      <c r="CE94" s="753"/>
      <c r="CF94" s="753"/>
      <c r="CG94" s="753"/>
      <c r="CH94" s="753"/>
      <c r="CI94" s="753"/>
      <c r="CJ94" s="753"/>
      <c r="CK94" s="753"/>
      <c r="CL94" s="753"/>
      <c r="CM94" s="753"/>
      <c r="CN94" s="753"/>
      <c r="CO94" s="753"/>
      <c r="CP94" s="753"/>
      <c r="CQ94" s="753"/>
      <c r="CR94" s="753"/>
      <c r="CS94" s="753"/>
      <c r="CT94" s="753"/>
      <c r="CU94" s="93"/>
      <c r="CV94" s="95"/>
      <c r="CY94" s="135"/>
    </row>
    <row r="95" spans="1:103" s="398" customFormat="1" ht="12" hidden="1" customHeight="1" x14ac:dyDescent="0.3">
      <c r="A95" s="727"/>
      <c r="B95" s="331"/>
      <c r="C95" s="331"/>
      <c r="D95" s="331"/>
      <c r="E95" s="728">
        <f>+E79+E88</f>
        <v>0</v>
      </c>
      <c r="F95" s="729"/>
      <c r="G95" s="730"/>
      <c r="H95" s="728">
        <f>+H79+H88</f>
        <v>0</v>
      </c>
      <c r="I95" s="729"/>
      <c r="J95" s="730"/>
      <c r="K95" s="728">
        <f>+K79+K88</f>
        <v>0</v>
      </c>
      <c r="L95" s="729"/>
      <c r="M95" s="730"/>
      <c r="N95" s="731"/>
      <c r="O95" s="732" t="s">
        <v>49</v>
      </c>
      <c r="P95" s="733"/>
      <c r="Q95" s="733"/>
      <c r="R95" s="733"/>
      <c r="S95" s="733"/>
      <c r="T95" s="733"/>
      <c r="U95" s="733"/>
      <c r="V95" s="733"/>
      <c r="W95" s="733"/>
      <c r="X95" s="733"/>
      <c r="Y95" s="734" t="s">
        <v>12</v>
      </c>
      <c r="Z95" s="748">
        <f>+Z79+Z88</f>
        <v>0</v>
      </c>
      <c r="AA95" s="749"/>
      <c r="AB95" s="750"/>
      <c r="AC95" s="748">
        <f>+AC79+AC88</f>
        <v>0</v>
      </c>
      <c r="AD95" s="749"/>
      <c r="AE95" s="750"/>
      <c r="AF95" s="748">
        <f>+AF79+AF88</f>
        <v>0</v>
      </c>
      <c r="AG95" s="749"/>
      <c r="AH95" s="750"/>
      <c r="AI95" s="748">
        <f>+AI79+AI88</f>
        <v>0</v>
      </c>
      <c r="AJ95" s="749"/>
      <c r="AK95" s="750"/>
      <c r="AL95" s="748">
        <f>+AL79+AL88</f>
        <v>0</v>
      </c>
      <c r="AM95" s="749"/>
      <c r="AN95" s="750"/>
      <c r="AO95" s="748">
        <f>+AO79+AO88</f>
        <v>0</v>
      </c>
      <c r="AP95" s="749"/>
      <c r="AQ95" s="750"/>
      <c r="AR95" s="748">
        <f>+AR79+AR88</f>
        <v>0</v>
      </c>
      <c r="AS95" s="749"/>
      <c r="AT95" s="750"/>
      <c r="AU95" s="754"/>
      <c r="AV95" s="754"/>
      <c r="AW95" s="748">
        <f>+AW79+AW88</f>
        <v>0</v>
      </c>
      <c r="AX95" s="749"/>
      <c r="AY95" s="750"/>
      <c r="AZ95" s="748">
        <f>+AZ79+AZ88</f>
        <v>0</v>
      </c>
      <c r="BA95" s="749"/>
      <c r="BB95" s="750"/>
      <c r="BC95" s="748">
        <f>+BC79+BC88</f>
        <v>0</v>
      </c>
      <c r="BD95" s="749"/>
      <c r="BE95" s="750"/>
      <c r="BF95" s="748">
        <f>+BF79+BF88</f>
        <v>0</v>
      </c>
      <c r="BG95" s="749"/>
      <c r="BH95" s="750"/>
      <c r="BI95" s="754"/>
      <c r="BJ95" s="754"/>
      <c r="BK95" s="748">
        <f>+BK79+BK88</f>
        <v>0</v>
      </c>
      <c r="BL95" s="749"/>
      <c r="BM95" s="750"/>
      <c r="BN95" s="748">
        <f>+BN79+BN88</f>
        <v>0</v>
      </c>
      <c r="BO95" s="749"/>
      <c r="BP95" s="750"/>
      <c r="BQ95" s="748">
        <f>+BQ79+BQ88</f>
        <v>0</v>
      </c>
      <c r="BR95" s="749"/>
      <c r="BS95" s="750"/>
      <c r="BT95" s="748">
        <f>+BT79+BT88</f>
        <v>0</v>
      </c>
      <c r="BU95" s="749"/>
      <c r="BV95" s="750"/>
      <c r="BW95" s="748">
        <f>+BW79+BW88</f>
        <v>0</v>
      </c>
      <c r="BX95" s="749"/>
      <c r="BY95" s="750"/>
      <c r="BZ95" s="748">
        <f>+BZ79+BZ88</f>
        <v>0</v>
      </c>
      <c r="CA95" s="749"/>
      <c r="CB95" s="750"/>
      <c r="CC95" s="748">
        <f>+CC79+CC88</f>
        <v>0</v>
      </c>
      <c r="CD95" s="749"/>
      <c r="CE95" s="750"/>
      <c r="CF95" s="748">
        <f>+CF79+CF88</f>
        <v>0</v>
      </c>
      <c r="CG95" s="749"/>
      <c r="CH95" s="750"/>
      <c r="CI95" s="748">
        <f>+CI79+CI88</f>
        <v>0</v>
      </c>
      <c r="CJ95" s="749"/>
      <c r="CK95" s="750"/>
      <c r="CL95" s="748">
        <f>+CL79+CL88</f>
        <v>0</v>
      </c>
      <c r="CM95" s="749"/>
      <c r="CN95" s="750"/>
      <c r="CO95" s="748">
        <f>+CO79+CO88</f>
        <v>0</v>
      </c>
      <c r="CP95" s="749"/>
      <c r="CQ95" s="750"/>
      <c r="CR95" s="748">
        <f>+CR79+CR88</f>
        <v>0</v>
      </c>
      <c r="CS95" s="749"/>
      <c r="CT95" s="750"/>
      <c r="CU95" s="331"/>
      <c r="CV95" s="735"/>
      <c r="CY95" s="736"/>
    </row>
    <row r="96" spans="1:103" s="86" customFormat="1" ht="12" hidden="1" customHeight="1" x14ac:dyDescent="0.3">
      <c r="A96" s="92"/>
      <c r="B96" s="93"/>
      <c r="C96" s="93"/>
      <c r="D96" s="93"/>
      <c r="E96" s="98"/>
      <c r="F96" s="98"/>
      <c r="G96" s="98"/>
      <c r="H96" s="98"/>
      <c r="I96" s="98"/>
      <c r="J96" s="98"/>
      <c r="K96" s="98"/>
      <c r="L96" s="98"/>
      <c r="M96" s="98"/>
      <c r="N96" s="97"/>
      <c r="O96" s="111"/>
      <c r="P96" s="111"/>
      <c r="Q96" s="111"/>
      <c r="R96" s="111"/>
      <c r="S96" s="111"/>
      <c r="T96" s="111"/>
      <c r="U96" s="111"/>
      <c r="V96" s="111"/>
      <c r="W96" s="111"/>
      <c r="X96" s="111"/>
      <c r="Y96" s="726" t="s">
        <v>20</v>
      </c>
      <c r="Z96" s="723">
        <f>+Z80-Z89</f>
        <v>0</v>
      </c>
      <c r="AA96" s="724"/>
      <c r="AB96" s="725"/>
      <c r="AC96" s="723">
        <f t="shared" ref="AC96:AT99" si="218">+AC80-AC89</f>
        <v>0</v>
      </c>
      <c r="AD96" s="724"/>
      <c r="AE96" s="725"/>
      <c r="AF96" s="723">
        <f t="shared" ref="AF96:AT96" si="219">+AF80-AF89</f>
        <v>0</v>
      </c>
      <c r="AG96" s="724"/>
      <c r="AH96" s="725"/>
      <c r="AI96" s="723">
        <f t="shared" ref="AI96:AT96" si="220">+AI80-AI89</f>
        <v>0</v>
      </c>
      <c r="AJ96" s="724"/>
      <c r="AK96" s="725"/>
      <c r="AL96" s="723">
        <f t="shared" ref="AL96:AT96" si="221">+AL80-AL89</f>
        <v>0</v>
      </c>
      <c r="AM96" s="724"/>
      <c r="AN96" s="725"/>
      <c r="AO96" s="723">
        <f t="shared" ref="AO96:AT96" si="222">+AO80-AO89</f>
        <v>0</v>
      </c>
      <c r="AP96" s="724"/>
      <c r="AQ96" s="725"/>
      <c r="AR96" s="723">
        <f t="shared" ref="AR96:AT96" si="223">+AR80-AR89</f>
        <v>0</v>
      </c>
      <c r="AS96" s="724"/>
      <c r="AT96" s="725"/>
      <c r="AU96" s="753"/>
      <c r="AV96" s="753"/>
      <c r="AW96" s="723">
        <f>+AW80-AW89</f>
        <v>0</v>
      </c>
      <c r="AX96" s="724"/>
      <c r="AY96" s="725"/>
      <c r="AZ96" s="723">
        <f t="shared" ref="AZ96:BH96" si="224">+AZ80-AZ89</f>
        <v>0</v>
      </c>
      <c r="BA96" s="724"/>
      <c r="BB96" s="725"/>
      <c r="BC96" s="723">
        <f t="shared" ref="BC96:BH96" si="225">+BC80-BC89</f>
        <v>0</v>
      </c>
      <c r="BD96" s="724"/>
      <c r="BE96" s="725"/>
      <c r="BF96" s="723">
        <f t="shared" ref="BF96:BH96" si="226">+BF80-BF89</f>
        <v>0</v>
      </c>
      <c r="BG96" s="724"/>
      <c r="BH96" s="725"/>
      <c r="BI96" s="753"/>
      <c r="BJ96" s="753"/>
      <c r="BK96" s="723">
        <f>+BK80-BK89</f>
        <v>0</v>
      </c>
      <c r="BL96" s="724"/>
      <c r="BM96" s="725"/>
      <c r="BN96" s="723">
        <f t="shared" ref="BN96:CE96" si="227">+BN80-BN89</f>
        <v>0</v>
      </c>
      <c r="BO96" s="724"/>
      <c r="BP96" s="725"/>
      <c r="BQ96" s="723">
        <f t="shared" ref="BQ96:CE96" si="228">+BQ80-BQ89</f>
        <v>0</v>
      </c>
      <c r="BR96" s="724"/>
      <c r="BS96" s="725"/>
      <c r="BT96" s="723">
        <f t="shared" ref="BT96:CE96" si="229">+BT80-BT89</f>
        <v>0</v>
      </c>
      <c r="BU96" s="724"/>
      <c r="BV96" s="725"/>
      <c r="BW96" s="723">
        <f t="shared" ref="BW96:CE96" si="230">+BW80-BW89</f>
        <v>0</v>
      </c>
      <c r="BX96" s="724"/>
      <c r="BY96" s="725"/>
      <c r="BZ96" s="723">
        <f t="shared" ref="BZ96:CE96" si="231">+BZ80-BZ89</f>
        <v>0</v>
      </c>
      <c r="CA96" s="724"/>
      <c r="CB96" s="725"/>
      <c r="CC96" s="723">
        <f t="shared" ref="CC96:CE96" si="232">+CC80-CC89</f>
        <v>0</v>
      </c>
      <c r="CD96" s="724"/>
      <c r="CE96" s="725"/>
      <c r="CF96" s="723">
        <f>+CF80-CF89</f>
        <v>0</v>
      </c>
      <c r="CG96" s="724"/>
      <c r="CH96" s="725"/>
      <c r="CI96" s="723">
        <f t="shared" ref="CI96:CT96" si="233">+CI80-CI89</f>
        <v>0</v>
      </c>
      <c r="CJ96" s="724"/>
      <c r="CK96" s="725"/>
      <c r="CL96" s="723">
        <f t="shared" ref="CL96:CT96" si="234">+CL80-CL89</f>
        <v>0</v>
      </c>
      <c r="CM96" s="724"/>
      <c r="CN96" s="725"/>
      <c r="CO96" s="723">
        <f t="shared" ref="CO96:CT96" si="235">+CO80-CO89</f>
        <v>0</v>
      </c>
      <c r="CP96" s="724"/>
      <c r="CQ96" s="725"/>
      <c r="CR96" s="723">
        <f t="shared" ref="CR96:CT96" si="236">+CR80-CR89</f>
        <v>0</v>
      </c>
      <c r="CS96" s="724"/>
      <c r="CT96" s="725"/>
      <c r="CU96" s="93"/>
      <c r="CV96" s="95"/>
      <c r="CY96" s="135"/>
    </row>
    <row r="97" spans="1:103" s="86" customFormat="1" ht="12" hidden="1" customHeight="1" x14ac:dyDescent="0.3">
      <c r="A97" s="92"/>
      <c r="B97" s="93"/>
      <c r="C97" s="93"/>
      <c r="D97" s="93"/>
      <c r="E97" s="98"/>
      <c r="F97" s="98"/>
      <c r="G97" s="98"/>
      <c r="H97" s="98"/>
      <c r="I97" s="98"/>
      <c r="J97" s="98"/>
      <c r="K97" s="98"/>
      <c r="L97" s="98"/>
      <c r="M97" s="98"/>
      <c r="N97" s="97"/>
      <c r="O97" s="111"/>
      <c r="P97" s="111"/>
      <c r="Q97" s="111"/>
      <c r="R97" s="111"/>
      <c r="S97" s="111"/>
      <c r="T97" s="111"/>
      <c r="U97" s="111"/>
      <c r="V97" s="111"/>
      <c r="W97" s="111"/>
      <c r="X97" s="111"/>
      <c r="Y97" s="726" t="s">
        <v>93</v>
      </c>
      <c r="Z97" s="723">
        <f t="shared" ref="Z97:Z99" si="237">+Z81-Z90</f>
        <v>0</v>
      </c>
      <c r="AA97" s="724"/>
      <c r="AB97" s="725"/>
      <c r="AC97" s="723">
        <f t="shared" si="218"/>
        <v>0</v>
      </c>
      <c r="AD97" s="724"/>
      <c r="AE97" s="725"/>
      <c r="AF97" s="723">
        <f t="shared" si="218"/>
        <v>0</v>
      </c>
      <c r="AG97" s="724"/>
      <c r="AH97" s="725"/>
      <c r="AI97" s="723">
        <f t="shared" si="218"/>
        <v>0</v>
      </c>
      <c r="AJ97" s="724"/>
      <c r="AK97" s="725"/>
      <c r="AL97" s="723">
        <f t="shared" si="218"/>
        <v>0</v>
      </c>
      <c r="AM97" s="724"/>
      <c r="AN97" s="725"/>
      <c r="AO97" s="723">
        <f t="shared" si="218"/>
        <v>0</v>
      </c>
      <c r="AP97" s="724"/>
      <c r="AQ97" s="725"/>
      <c r="AR97" s="723">
        <f t="shared" si="218"/>
        <v>0</v>
      </c>
      <c r="AS97" s="724"/>
      <c r="AT97" s="725"/>
      <c r="AU97" s="753"/>
      <c r="AV97" s="753"/>
      <c r="AW97" s="723">
        <f t="shared" ref="AW97:AW99" si="238">+AW81-AW90</f>
        <v>0</v>
      </c>
      <c r="AX97" s="724"/>
      <c r="AY97" s="725"/>
      <c r="AZ97" s="723">
        <f t="shared" ref="AZ97:BH97" si="239">+AZ81-AZ90</f>
        <v>0</v>
      </c>
      <c r="BA97" s="724"/>
      <c r="BB97" s="725"/>
      <c r="BC97" s="723">
        <f t="shared" ref="BC97:BH97" si="240">+BC81-BC90</f>
        <v>0</v>
      </c>
      <c r="BD97" s="724"/>
      <c r="BE97" s="725"/>
      <c r="BF97" s="723">
        <f t="shared" ref="BF97:BH97" si="241">+BF81-BF90</f>
        <v>0</v>
      </c>
      <c r="BG97" s="724"/>
      <c r="BH97" s="725"/>
      <c r="BI97" s="753"/>
      <c r="BJ97" s="753"/>
      <c r="BK97" s="723">
        <f t="shared" ref="BK97:BK99" si="242">+BK81-BK90</f>
        <v>0</v>
      </c>
      <c r="BL97" s="724"/>
      <c r="BM97" s="725"/>
      <c r="BN97" s="723">
        <f t="shared" ref="BN97:CE97" si="243">+BN81-BN90</f>
        <v>0</v>
      </c>
      <c r="BO97" s="724"/>
      <c r="BP97" s="725"/>
      <c r="BQ97" s="723">
        <f t="shared" ref="BQ97:CE97" si="244">+BQ81-BQ90</f>
        <v>0</v>
      </c>
      <c r="BR97" s="724"/>
      <c r="BS97" s="725"/>
      <c r="BT97" s="723">
        <f t="shared" ref="BT97:CE97" si="245">+BT81-BT90</f>
        <v>0</v>
      </c>
      <c r="BU97" s="724"/>
      <c r="BV97" s="725"/>
      <c r="BW97" s="723">
        <f t="shared" ref="BW97:CE97" si="246">+BW81-BW90</f>
        <v>0</v>
      </c>
      <c r="BX97" s="724"/>
      <c r="BY97" s="725"/>
      <c r="BZ97" s="723">
        <f t="shared" ref="BZ97:CE97" si="247">+BZ81-BZ90</f>
        <v>0</v>
      </c>
      <c r="CA97" s="724"/>
      <c r="CB97" s="725"/>
      <c r="CC97" s="723">
        <f t="shared" ref="CC97:CE97" si="248">+CC81-CC90</f>
        <v>0</v>
      </c>
      <c r="CD97" s="724"/>
      <c r="CE97" s="725"/>
      <c r="CF97" s="723">
        <f t="shared" ref="CF97:CF99" si="249">+CF81-CF90</f>
        <v>0</v>
      </c>
      <c r="CG97" s="724"/>
      <c r="CH97" s="725"/>
      <c r="CI97" s="723">
        <f t="shared" ref="CI97:CT97" si="250">+CI81-CI90</f>
        <v>0</v>
      </c>
      <c r="CJ97" s="724"/>
      <c r="CK97" s="725"/>
      <c r="CL97" s="723">
        <f t="shared" ref="CL97:CT97" si="251">+CL81-CL90</f>
        <v>0</v>
      </c>
      <c r="CM97" s="724"/>
      <c r="CN97" s="725"/>
      <c r="CO97" s="723">
        <f t="shared" ref="CO97:CT97" si="252">+CO81-CO90</f>
        <v>0</v>
      </c>
      <c r="CP97" s="724"/>
      <c r="CQ97" s="725"/>
      <c r="CR97" s="723">
        <f t="shared" ref="CR97:CT97" si="253">+CR81-CR90</f>
        <v>0</v>
      </c>
      <c r="CS97" s="724"/>
      <c r="CT97" s="725"/>
      <c r="CU97" s="93"/>
      <c r="CV97" s="95"/>
      <c r="CY97" s="135"/>
    </row>
    <row r="98" spans="1:103" s="86" customFormat="1" ht="12" hidden="1" customHeight="1" x14ac:dyDescent="0.3">
      <c r="A98" s="92"/>
      <c r="B98" s="93"/>
      <c r="C98" s="93"/>
      <c r="D98" s="93"/>
      <c r="E98" s="98"/>
      <c r="F98" s="98"/>
      <c r="G98" s="98"/>
      <c r="H98" s="98"/>
      <c r="I98" s="98"/>
      <c r="J98" s="98"/>
      <c r="K98" s="98"/>
      <c r="L98" s="98"/>
      <c r="M98" s="98"/>
      <c r="N98" s="97"/>
      <c r="O98" s="111"/>
      <c r="P98" s="111"/>
      <c r="Q98" s="111"/>
      <c r="R98" s="111"/>
      <c r="S98" s="111"/>
      <c r="T98" s="111"/>
      <c r="U98" s="111"/>
      <c r="V98" s="111"/>
      <c r="W98" s="111"/>
      <c r="X98" s="111"/>
      <c r="Y98" s="726" t="s">
        <v>94</v>
      </c>
      <c r="Z98" s="723">
        <f t="shared" si="237"/>
        <v>0</v>
      </c>
      <c r="AA98" s="724"/>
      <c r="AB98" s="725"/>
      <c r="AC98" s="723">
        <f t="shared" si="218"/>
        <v>0</v>
      </c>
      <c r="AD98" s="724"/>
      <c r="AE98" s="725"/>
      <c r="AF98" s="723">
        <f t="shared" si="218"/>
        <v>0</v>
      </c>
      <c r="AG98" s="724"/>
      <c r="AH98" s="725"/>
      <c r="AI98" s="723">
        <f t="shared" si="218"/>
        <v>0</v>
      </c>
      <c r="AJ98" s="724"/>
      <c r="AK98" s="725"/>
      <c r="AL98" s="723">
        <f t="shared" si="218"/>
        <v>0</v>
      </c>
      <c r="AM98" s="724"/>
      <c r="AN98" s="725"/>
      <c r="AO98" s="723">
        <f t="shared" si="218"/>
        <v>0</v>
      </c>
      <c r="AP98" s="724"/>
      <c r="AQ98" s="725"/>
      <c r="AR98" s="723">
        <f t="shared" si="218"/>
        <v>0</v>
      </c>
      <c r="AS98" s="724"/>
      <c r="AT98" s="725"/>
      <c r="AU98" s="753"/>
      <c r="AV98" s="753"/>
      <c r="AW98" s="723">
        <f t="shared" si="238"/>
        <v>0</v>
      </c>
      <c r="AX98" s="724"/>
      <c r="AY98" s="725"/>
      <c r="AZ98" s="723">
        <f t="shared" ref="AZ98:BH98" si="254">+AZ82-AZ91</f>
        <v>0</v>
      </c>
      <c r="BA98" s="724"/>
      <c r="BB98" s="725"/>
      <c r="BC98" s="723">
        <f t="shared" ref="BC98:BH98" si="255">+BC82-BC91</f>
        <v>0</v>
      </c>
      <c r="BD98" s="724"/>
      <c r="BE98" s="725"/>
      <c r="BF98" s="723">
        <f t="shared" ref="BF98:BH98" si="256">+BF82-BF91</f>
        <v>0</v>
      </c>
      <c r="BG98" s="724"/>
      <c r="BH98" s="725"/>
      <c r="BI98" s="753"/>
      <c r="BJ98" s="753"/>
      <c r="BK98" s="723">
        <f t="shared" si="242"/>
        <v>0</v>
      </c>
      <c r="BL98" s="724"/>
      <c r="BM98" s="725"/>
      <c r="BN98" s="723">
        <f t="shared" ref="BN98:CE98" si="257">+BN82-BN91</f>
        <v>0</v>
      </c>
      <c r="BO98" s="724"/>
      <c r="BP98" s="725"/>
      <c r="BQ98" s="723">
        <f t="shared" ref="BQ98:CE98" si="258">+BQ82-BQ91</f>
        <v>0</v>
      </c>
      <c r="BR98" s="724"/>
      <c r="BS98" s="725"/>
      <c r="BT98" s="723">
        <f t="shared" ref="BT98:CE98" si="259">+BT82-BT91</f>
        <v>0</v>
      </c>
      <c r="BU98" s="724"/>
      <c r="BV98" s="725"/>
      <c r="BW98" s="723">
        <f t="shared" ref="BW98:CE98" si="260">+BW82-BW91</f>
        <v>0</v>
      </c>
      <c r="BX98" s="724"/>
      <c r="BY98" s="725"/>
      <c r="BZ98" s="723">
        <f t="shared" ref="BZ98:CE98" si="261">+BZ82-BZ91</f>
        <v>0</v>
      </c>
      <c r="CA98" s="724"/>
      <c r="CB98" s="725"/>
      <c r="CC98" s="723">
        <f t="shared" ref="CC98:CE98" si="262">+CC82-CC91</f>
        <v>0</v>
      </c>
      <c r="CD98" s="724"/>
      <c r="CE98" s="725"/>
      <c r="CF98" s="723">
        <f t="shared" si="249"/>
        <v>0</v>
      </c>
      <c r="CG98" s="724"/>
      <c r="CH98" s="725"/>
      <c r="CI98" s="723">
        <f t="shared" ref="CI98:CT98" si="263">+CI82-CI91</f>
        <v>0</v>
      </c>
      <c r="CJ98" s="724"/>
      <c r="CK98" s="725"/>
      <c r="CL98" s="723">
        <f t="shared" ref="CL98:CT98" si="264">+CL82-CL91</f>
        <v>0</v>
      </c>
      <c r="CM98" s="724"/>
      <c r="CN98" s="725"/>
      <c r="CO98" s="723">
        <f t="shared" ref="CO98:CT98" si="265">+CO82-CO91</f>
        <v>0</v>
      </c>
      <c r="CP98" s="724"/>
      <c r="CQ98" s="725"/>
      <c r="CR98" s="723">
        <f t="shared" ref="CR98:CT98" si="266">+CR82-CR91</f>
        <v>0</v>
      </c>
      <c r="CS98" s="724"/>
      <c r="CT98" s="725"/>
      <c r="CU98" s="93"/>
      <c r="CV98" s="95"/>
      <c r="CY98" s="135"/>
    </row>
    <row r="99" spans="1:103" s="86" customFormat="1" ht="12" hidden="1" customHeight="1" x14ac:dyDescent="0.3">
      <c r="A99" s="92"/>
      <c r="B99" s="93"/>
      <c r="C99" s="93"/>
      <c r="D99" s="93"/>
      <c r="E99" s="98"/>
      <c r="F99" s="98"/>
      <c r="G99" s="98"/>
      <c r="H99" s="98"/>
      <c r="I99" s="98"/>
      <c r="J99" s="98"/>
      <c r="K99" s="98"/>
      <c r="L99" s="98"/>
      <c r="M99" s="98"/>
      <c r="N99" s="97"/>
      <c r="O99" s="111"/>
      <c r="P99" s="111"/>
      <c r="Q99" s="111"/>
      <c r="R99" s="111"/>
      <c r="S99" s="111"/>
      <c r="T99" s="111"/>
      <c r="U99" s="111"/>
      <c r="V99" s="111"/>
      <c r="W99" s="111"/>
      <c r="X99" s="111"/>
      <c r="Y99" s="726" t="s">
        <v>95</v>
      </c>
      <c r="Z99" s="723">
        <f t="shared" si="237"/>
        <v>0</v>
      </c>
      <c r="AA99" s="724"/>
      <c r="AB99" s="725"/>
      <c r="AC99" s="723">
        <f t="shared" si="218"/>
        <v>0</v>
      </c>
      <c r="AD99" s="724"/>
      <c r="AE99" s="725"/>
      <c r="AF99" s="723">
        <f t="shared" si="218"/>
        <v>0</v>
      </c>
      <c r="AG99" s="724"/>
      <c r="AH99" s="725"/>
      <c r="AI99" s="723">
        <f t="shared" si="218"/>
        <v>0</v>
      </c>
      <c r="AJ99" s="724"/>
      <c r="AK99" s="725"/>
      <c r="AL99" s="723">
        <f t="shared" si="218"/>
        <v>0</v>
      </c>
      <c r="AM99" s="724"/>
      <c r="AN99" s="725"/>
      <c r="AO99" s="723">
        <f t="shared" si="218"/>
        <v>0</v>
      </c>
      <c r="AP99" s="724"/>
      <c r="AQ99" s="725"/>
      <c r="AR99" s="723">
        <f t="shared" si="218"/>
        <v>0</v>
      </c>
      <c r="AS99" s="724"/>
      <c r="AT99" s="725"/>
      <c r="AU99" s="753"/>
      <c r="AV99" s="753"/>
      <c r="AW99" s="723">
        <f t="shared" si="238"/>
        <v>0</v>
      </c>
      <c r="AX99" s="724"/>
      <c r="AY99" s="725"/>
      <c r="AZ99" s="723">
        <f t="shared" ref="AZ99:BH99" si="267">+AZ83-AZ92</f>
        <v>0</v>
      </c>
      <c r="BA99" s="724"/>
      <c r="BB99" s="725"/>
      <c r="BC99" s="723">
        <f t="shared" ref="BC99:BH99" si="268">+BC83-BC92</f>
        <v>0</v>
      </c>
      <c r="BD99" s="724"/>
      <c r="BE99" s="725"/>
      <c r="BF99" s="723">
        <f t="shared" ref="BF99:BH99" si="269">+BF83-BF92</f>
        <v>0</v>
      </c>
      <c r="BG99" s="724"/>
      <c r="BH99" s="725"/>
      <c r="BI99" s="753"/>
      <c r="BJ99" s="753"/>
      <c r="BK99" s="723">
        <f t="shared" si="242"/>
        <v>0</v>
      </c>
      <c r="BL99" s="724"/>
      <c r="BM99" s="725"/>
      <c r="BN99" s="723">
        <f t="shared" ref="BN99:CE99" si="270">+BN83-BN92</f>
        <v>0</v>
      </c>
      <c r="BO99" s="724"/>
      <c r="BP99" s="725"/>
      <c r="BQ99" s="723">
        <f t="shared" ref="BQ99:CE99" si="271">+BQ83-BQ92</f>
        <v>0</v>
      </c>
      <c r="BR99" s="724"/>
      <c r="BS99" s="725"/>
      <c r="BT99" s="723">
        <f t="shared" ref="BT99:CE99" si="272">+BT83-BT92</f>
        <v>0</v>
      </c>
      <c r="BU99" s="724"/>
      <c r="BV99" s="725"/>
      <c r="BW99" s="723">
        <f t="shared" ref="BW99:CE99" si="273">+BW83-BW92</f>
        <v>0</v>
      </c>
      <c r="BX99" s="724"/>
      <c r="BY99" s="725"/>
      <c r="BZ99" s="723">
        <f t="shared" ref="BZ99:CE99" si="274">+BZ83-BZ92</f>
        <v>0</v>
      </c>
      <c r="CA99" s="724"/>
      <c r="CB99" s="725"/>
      <c r="CC99" s="723">
        <f t="shared" ref="CC99:CE99" si="275">+CC83-CC92</f>
        <v>0</v>
      </c>
      <c r="CD99" s="724"/>
      <c r="CE99" s="725"/>
      <c r="CF99" s="723">
        <f t="shared" si="249"/>
        <v>0</v>
      </c>
      <c r="CG99" s="724"/>
      <c r="CH99" s="725"/>
      <c r="CI99" s="723">
        <f t="shared" ref="CI99:CT99" si="276">+CI83-CI92</f>
        <v>0</v>
      </c>
      <c r="CJ99" s="724"/>
      <c r="CK99" s="725"/>
      <c r="CL99" s="723">
        <f t="shared" ref="CL99:CT99" si="277">+CL83-CL92</f>
        <v>0</v>
      </c>
      <c r="CM99" s="724"/>
      <c r="CN99" s="725"/>
      <c r="CO99" s="723">
        <f t="shared" ref="CO99:CT99" si="278">+CO83-CO92</f>
        <v>0</v>
      </c>
      <c r="CP99" s="724"/>
      <c r="CQ99" s="725"/>
      <c r="CR99" s="723">
        <f t="shared" ref="CR99:CT99" si="279">+CR83-CR92</f>
        <v>0</v>
      </c>
      <c r="CS99" s="724"/>
      <c r="CT99" s="725"/>
      <c r="CU99" s="93"/>
      <c r="CV99" s="95"/>
      <c r="CY99" s="135"/>
    </row>
    <row r="100" spans="1:103" s="86" customFormat="1" ht="3" hidden="1" customHeight="1" x14ac:dyDescent="0.3">
      <c r="A100" s="92"/>
      <c r="B100" s="93"/>
      <c r="C100" s="93"/>
      <c r="D100" s="93"/>
      <c r="E100" s="99"/>
      <c r="F100" s="99"/>
      <c r="G100" s="99"/>
      <c r="H100" s="99"/>
      <c r="I100" s="99"/>
      <c r="J100" s="99"/>
      <c r="K100" s="99"/>
      <c r="L100" s="99"/>
      <c r="M100" s="99"/>
      <c r="N100" s="97"/>
      <c r="O100" s="97"/>
      <c r="P100" s="97"/>
      <c r="Q100" s="97"/>
      <c r="R100" s="97"/>
      <c r="S100" s="97"/>
      <c r="T100" s="97"/>
      <c r="U100" s="97"/>
      <c r="V100" s="100"/>
      <c r="W100" s="97"/>
      <c r="X100" s="97"/>
      <c r="Y100" s="97"/>
      <c r="Z100" s="753"/>
      <c r="AA100" s="753"/>
      <c r="AB100" s="753"/>
      <c r="AC100" s="753"/>
      <c r="AD100" s="753"/>
      <c r="AE100" s="753"/>
      <c r="AF100" s="753"/>
      <c r="AG100" s="753"/>
      <c r="AH100" s="753"/>
      <c r="AI100" s="753"/>
      <c r="AJ100" s="753"/>
      <c r="AK100" s="753"/>
      <c r="AL100" s="753"/>
      <c r="AM100" s="753"/>
      <c r="AN100" s="753"/>
      <c r="AO100" s="753"/>
      <c r="AP100" s="753"/>
      <c r="AQ100" s="753"/>
      <c r="AR100" s="753"/>
      <c r="AS100" s="753"/>
      <c r="AT100" s="753"/>
      <c r="AU100" s="753"/>
      <c r="AV100" s="753"/>
      <c r="AW100" s="753"/>
      <c r="AX100" s="753"/>
      <c r="AY100" s="753"/>
      <c r="AZ100" s="753"/>
      <c r="BA100" s="753"/>
      <c r="BB100" s="753"/>
      <c r="BC100" s="753"/>
      <c r="BD100" s="753"/>
      <c r="BE100" s="753"/>
      <c r="BF100" s="753"/>
      <c r="BG100" s="753"/>
      <c r="BH100" s="753"/>
      <c r="BI100" s="753"/>
      <c r="BJ100" s="753"/>
      <c r="BK100" s="753"/>
      <c r="BL100" s="753"/>
      <c r="BM100" s="753"/>
      <c r="BN100" s="753"/>
      <c r="BO100" s="753"/>
      <c r="BP100" s="753"/>
      <c r="BQ100" s="753"/>
      <c r="BR100" s="753"/>
      <c r="BS100" s="753"/>
      <c r="BT100" s="753"/>
      <c r="BU100" s="753"/>
      <c r="BV100" s="753"/>
      <c r="BW100" s="753"/>
      <c r="BX100" s="753"/>
      <c r="BY100" s="753"/>
      <c r="BZ100" s="753"/>
      <c r="CA100" s="753"/>
      <c r="CB100" s="753"/>
      <c r="CC100" s="753"/>
      <c r="CD100" s="753"/>
      <c r="CE100" s="753"/>
      <c r="CF100" s="753"/>
      <c r="CG100" s="753"/>
      <c r="CH100" s="753"/>
      <c r="CI100" s="753"/>
      <c r="CJ100" s="753"/>
      <c r="CK100" s="753"/>
      <c r="CL100" s="753"/>
      <c r="CM100" s="753"/>
      <c r="CN100" s="753"/>
      <c r="CO100" s="753"/>
      <c r="CP100" s="753"/>
      <c r="CQ100" s="753"/>
      <c r="CR100" s="753"/>
      <c r="CS100" s="753"/>
      <c r="CT100" s="753"/>
      <c r="CU100" s="93"/>
      <c r="CV100" s="95"/>
      <c r="CY100" s="135"/>
    </row>
    <row r="101" spans="1:103" s="86" customFormat="1" ht="3" hidden="1" customHeight="1" x14ac:dyDescent="0.3">
      <c r="A101" s="92"/>
      <c r="B101" s="93"/>
      <c r="C101" s="93"/>
      <c r="D101" s="93"/>
      <c r="E101" s="99"/>
      <c r="F101" s="99"/>
      <c r="G101" s="99"/>
      <c r="H101" s="99"/>
      <c r="I101" s="99"/>
      <c r="J101" s="99"/>
      <c r="K101" s="99"/>
      <c r="L101" s="99"/>
      <c r="M101" s="99"/>
      <c r="N101" s="97"/>
      <c r="O101" s="97"/>
      <c r="P101" s="97"/>
      <c r="Q101" s="97"/>
      <c r="R101" s="97"/>
      <c r="S101" s="97"/>
      <c r="T101" s="97"/>
      <c r="U101" s="97"/>
      <c r="V101" s="100"/>
      <c r="W101" s="97"/>
      <c r="X101" s="97"/>
      <c r="Y101" s="97"/>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S101" s="753"/>
      <c r="CT101" s="753"/>
      <c r="CU101" s="93"/>
      <c r="CV101" s="95"/>
      <c r="CY101" s="135"/>
    </row>
    <row r="102" spans="1:103" s="86" customFormat="1" ht="3" hidden="1" customHeight="1" x14ac:dyDescent="0.3">
      <c r="A102" s="92"/>
      <c r="B102" s="93"/>
      <c r="C102" s="93"/>
      <c r="D102" s="93"/>
      <c r="E102" s="99"/>
      <c r="F102" s="99"/>
      <c r="G102" s="99"/>
      <c r="H102" s="99"/>
      <c r="I102" s="99"/>
      <c r="J102" s="99"/>
      <c r="K102" s="99"/>
      <c r="L102" s="99"/>
      <c r="M102" s="99"/>
      <c r="N102" s="97"/>
      <c r="O102" s="97"/>
      <c r="P102" s="97"/>
      <c r="Q102" s="97"/>
      <c r="R102" s="97"/>
      <c r="S102" s="97"/>
      <c r="T102" s="97"/>
      <c r="U102" s="97"/>
      <c r="V102" s="100"/>
      <c r="W102" s="97"/>
      <c r="X102" s="97"/>
      <c r="Y102" s="97"/>
      <c r="Z102" s="753"/>
      <c r="AA102" s="753"/>
      <c r="AB102" s="753"/>
      <c r="AC102" s="753"/>
      <c r="AD102" s="753"/>
      <c r="AE102" s="753"/>
      <c r="AF102" s="753"/>
      <c r="AG102" s="753"/>
      <c r="AH102" s="753"/>
      <c r="AI102" s="753"/>
      <c r="AJ102" s="753"/>
      <c r="AK102" s="753"/>
      <c r="AL102" s="753"/>
      <c r="AM102" s="753"/>
      <c r="AN102" s="753"/>
      <c r="AO102" s="753"/>
      <c r="AP102" s="753"/>
      <c r="AQ102" s="753"/>
      <c r="AR102" s="753"/>
      <c r="AS102" s="753"/>
      <c r="AT102" s="753"/>
      <c r="AU102" s="753"/>
      <c r="AV102" s="753"/>
      <c r="AW102" s="753"/>
      <c r="AX102" s="753"/>
      <c r="AY102" s="753"/>
      <c r="AZ102" s="753"/>
      <c r="BA102" s="753"/>
      <c r="BB102" s="753"/>
      <c r="BC102" s="753"/>
      <c r="BD102" s="753"/>
      <c r="BE102" s="753"/>
      <c r="BF102" s="753"/>
      <c r="BG102" s="753"/>
      <c r="BH102" s="753"/>
      <c r="BI102" s="753"/>
      <c r="BJ102" s="753"/>
      <c r="BK102" s="753"/>
      <c r="BL102" s="753"/>
      <c r="BM102" s="753"/>
      <c r="BN102" s="753"/>
      <c r="BO102" s="753"/>
      <c r="BP102" s="753"/>
      <c r="BQ102" s="753"/>
      <c r="BR102" s="753"/>
      <c r="BS102" s="753"/>
      <c r="BT102" s="753"/>
      <c r="BU102" s="753"/>
      <c r="BV102" s="753"/>
      <c r="BW102" s="753"/>
      <c r="BX102" s="753"/>
      <c r="BY102" s="753"/>
      <c r="BZ102" s="753"/>
      <c r="CA102" s="753"/>
      <c r="CB102" s="753"/>
      <c r="CC102" s="753"/>
      <c r="CD102" s="753"/>
      <c r="CE102" s="753"/>
      <c r="CF102" s="753"/>
      <c r="CG102" s="753"/>
      <c r="CH102" s="753"/>
      <c r="CI102" s="753"/>
      <c r="CJ102" s="753"/>
      <c r="CK102" s="753"/>
      <c r="CL102" s="753"/>
      <c r="CM102" s="753"/>
      <c r="CN102" s="753"/>
      <c r="CO102" s="753"/>
      <c r="CP102" s="753"/>
      <c r="CQ102" s="753"/>
      <c r="CR102" s="753"/>
      <c r="CS102" s="753"/>
      <c r="CT102" s="753"/>
      <c r="CU102" s="93"/>
      <c r="CV102" s="95"/>
      <c r="CY102" s="135"/>
    </row>
    <row r="103" spans="1:103" s="86" customFormat="1" ht="3" hidden="1" customHeight="1" x14ac:dyDescent="0.3">
      <c r="A103" s="92"/>
      <c r="B103" s="93"/>
      <c r="C103" s="93"/>
      <c r="D103" s="93"/>
      <c r="E103" s="99"/>
      <c r="F103" s="99"/>
      <c r="G103" s="99"/>
      <c r="H103" s="99"/>
      <c r="I103" s="99"/>
      <c r="J103" s="99"/>
      <c r="K103" s="99"/>
      <c r="L103" s="99"/>
      <c r="M103" s="99"/>
      <c r="N103" s="97"/>
      <c r="O103" s="97"/>
      <c r="P103" s="97"/>
      <c r="Q103" s="97"/>
      <c r="R103" s="97"/>
      <c r="S103" s="97"/>
      <c r="T103" s="97"/>
      <c r="U103" s="97"/>
      <c r="V103" s="100"/>
      <c r="W103" s="97"/>
      <c r="X103" s="97"/>
      <c r="Y103" s="97"/>
      <c r="Z103" s="753"/>
      <c r="AA103" s="753"/>
      <c r="AB103" s="753"/>
      <c r="AC103" s="753"/>
      <c r="AD103" s="753"/>
      <c r="AE103" s="753"/>
      <c r="AF103" s="753"/>
      <c r="AG103" s="753"/>
      <c r="AH103" s="753"/>
      <c r="AI103" s="753"/>
      <c r="AJ103" s="753"/>
      <c r="AK103" s="753"/>
      <c r="AL103" s="753"/>
      <c r="AM103" s="753"/>
      <c r="AN103" s="753"/>
      <c r="AO103" s="753"/>
      <c r="AP103" s="753"/>
      <c r="AQ103" s="753"/>
      <c r="AR103" s="753"/>
      <c r="AS103" s="753"/>
      <c r="AT103" s="753"/>
      <c r="AU103" s="753"/>
      <c r="AV103" s="753"/>
      <c r="AW103" s="753"/>
      <c r="AX103" s="753"/>
      <c r="AY103" s="753"/>
      <c r="AZ103" s="753"/>
      <c r="BA103" s="753"/>
      <c r="BB103" s="753"/>
      <c r="BC103" s="753"/>
      <c r="BD103" s="753"/>
      <c r="BE103" s="753"/>
      <c r="BF103" s="753"/>
      <c r="BG103" s="753"/>
      <c r="BH103" s="753"/>
      <c r="BI103" s="753"/>
      <c r="BJ103" s="753"/>
      <c r="BK103" s="753"/>
      <c r="BL103" s="753"/>
      <c r="BM103" s="753"/>
      <c r="BN103" s="753"/>
      <c r="BO103" s="753"/>
      <c r="BP103" s="753"/>
      <c r="BQ103" s="753"/>
      <c r="BR103" s="753"/>
      <c r="BS103" s="753"/>
      <c r="BT103" s="753"/>
      <c r="BU103" s="753"/>
      <c r="BV103" s="753"/>
      <c r="BW103" s="753"/>
      <c r="BX103" s="753"/>
      <c r="BY103" s="753"/>
      <c r="BZ103" s="753"/>
      <c r="CA103" s="753"/>
      <c r="CB103" s="753"/>
      <c r="CC103" s="753"/>
      <c r="CD103" s="753"/>
      <c r="CE103" s="753"/>
      <c r="CF103" s="753"/>
      <c r="CG103" s="753"/>
      <c r="CH103" s="753"/>
      <c r="CI103" s="753"/>
      <c r="CJ103" s="753"/>
      <c r="CK103" s="753"/>
      <c r="CL103" s="753"/>
      <c r="CM103" s="753"/>
      <c r="CN103" s="753"/>
      <c r="CO103" s="753"/>
      <c r="CP103" s="753"/>
      <c r="CQ103" s="753"/>
      <c r="CR103" s="753"/>
      <c r="CS103" s="753"/>
      <c r="CT103" s="753"/>
      <c r="CU103" s="93"/>
      <c r="CV103" s="95"/>
      <c r="CY103" s="135"/>
    </row>
    <row r="104" spans="1:103" s="398" customFormat="1" ht="12" hidden="1" customHeight="1" x14ac:dyDescent="0.3">
      <c r="A104" s="727"/>
      <c r="B104" s="331"/>
      <c r="C104" s="331"/>
      <c r="D104" s="331"/>
      <c r="E104" s="728">
        <f>SUM(Z104:AT104)</f>
        <v>0</v>
      </c>
      <c r="F104" s="729"/>
      <c r="G104" s="730"/>
      <c r="H104" s="728">
        <f>13*SUM(AW104:BH104)</f>
        <v>0</v>
      </c>
      <c r="I104" s="729"/>
      <c r="J104" s="730"/>
      <c r="K104" s="728">
        <f>+SUM(BK104:CT104)</f>
        <v>0</v>
      </c>
      <c r="L104" s="729"/>
      <c r="M104" s="730"/>
      <c r="N104" s="731"/>
      <c r="O104" s="732" t="s">
        <v>51</v>
      </c>
      <c r="P104" s="733"/>
      <c r="Q104" s="733"/>
      <c r="R104" s="733"/>
      <c r="S104" s="733"/>
      <c r="T104" s="733"/>
      <c r="U104" s="733"/>
      <c r="V104" s="733"/>
      <c r="W104" s="733"/>
      <c r="X104" s="733"/>
      <c r="Y104" s="734" t="s">
        <v>12</v>
      </c>
      <c r="Z104" s="748">
        <f>+SUM($BK104:$CT104)/6</f>
        <v>0</v>
      </c>
      <c r="AA104" s="749"/>
      <c r="AB104" s="750"/>
      <c r="AC104" s="748">
        <f>+SUM($BK104:$CT104)/6</f>
        <v>0</v>
      </c>
      <c r="AD104" s="749"/>
      <c r="AE104" s="750"/>
      <c r="AF104" s="748">
        <f>+SUM($BK104:$CT104)/6</f>
        <v>0</v>
      </c>
      <c r="AG104" s="749"/>
      <c r="AH104" s="750"/>
      <c r="AI104" s="748">
        <f>+SUM($BK104:$CT104)/6</f>
        <v>0</v>
      </c>
      <c r="AJ104" s="749"/>
      <c r="AK104" s="750"/>
      <c r="AL104" s="748">
        <f>+SUM($BK104:$CT104)/6</f>
        <v>0</v>
      </c>
      <c r="AM104" s="749"/>
      <c r="AN104" s="750"/>
      <c r="AO104" s="748">
        <f>+SUM($BK104:$CT104)/6</f>
        <v>0</v>
      </c>
      <c r="AP104" s="749"/>
      <c r="AQ104" s="750"/>
      <c r="AR104" s="748">
        <v>0</v>
      </c>
      <c r="AS104" s="749"/>
      <c r="AT104" s="750"/>
      <c r="AU104" s="754"/>
      <c r="AV104" s="754"/>
      <c r="AW104" s="748">
        <f t="shared" ref="AW104" si="280">+SUM($BK104:$CT104)/52</f>
        <v>0</v>
      </c>
      <c r="AX104" s="749"/>
      <c r="AY104" s="750"/>
      <c r="AZ104" s="748">
        <f t="shared" ref="AZ104:AZ108" si="281">+SUM($BK104:$CT104)/52</f>
        <v>0</v>
      </c>
      <c r="BA104" s="749"/>
      <c r="BB104" s="750"/>
      <c r="BC104" s="748">
        <f t="shared" ref="BC104:BC108" si="282">+SUM($BK104:$CT104)/52</f>
        <v>0</v>
      </c>
      <c r="BD104" s="749"/>
      <c r="BE104" s="750"/>
      <c r="BF104" s="748">
        <f t="shared" ref="BF104:BF108" si="283">+SUM($BK104:$CT104)/52</f>
        <v>0</v>
      </c>
      <c r="BG104" s="749"/>
      <c r="BH104" s="750"/>
      <c r="BI104" s="754"/>
      <c r="BJ104" s="754"/>
      <c r="BK104" s="748">
        <f>-SUMIF(BK17:BM48,"x",$O17:$T48)</f>
        <v>0</v>
      </c>
      <c r="BL104" s="749"/>
      <c r="BM104" s="750"/>
      <c r="BN104" s="748">
        <f>-SUMIF(BN17:BP48,"x",$O17:$T48)</f>
        <v>0</v>
      </c>
      <c r="BO104" s="749"/>
      <c r="BP104" s="750"/>
      <c r="BQ104" s="748">
        <f>-SUMIF(BQ17:BS48,"x",$O17:$T48)</f>
        <v>0</v>
      </c>
      <c r="BR104" s="749"/>
      <c r="BS104" s="750"/>
      <c r="BT104" s="748">
        <f>-SUMIF(BT17:BV48,"x",$O17:$T48)</f>
        <v>0</v>
      </c>
      <c r="BU104" s="749"/>
      <c r="BV104" s="750"/>
      <c r="BW104" s="748">
        <f>-SUMIF(BW17:BY48,"x",$O17:$T48)</f>
        <v>0</v>
      </c>
      <c r="BX104" s="749"/>
      <c r="BY104" s="750"/>
      <c r="BZ104" s="748">
        <f>-SUMIF(BZ17:CB48,"x",$O17:$T48)</f>
        <v>0</v>
      </c>
      <c r="CA104" s="749"/>
      <c r="CB104" s="750"/>
      <c r="CC104" s="748">
        <f>-SUMIF(CC17:CE48,"x",$O17:$T48)</f>
        <v>0</v>
      </c>
      <c r="CD104" s="749"/>
      <c r="CE104" s="750"/>
      <c r="CF104" s="748">
        <f>-SUMIF(CF17:CH48,"x",$O17:$T48)</f>
        <v>0</v>
      </c>
      <c r="CG104" s="749"/>
      <c r="CH104" s="750"/>
      <c r="CI104" s="748">
        <f>-SUMIF(CI17:CK48,"x",$O17:$T48)</f>
        <v>0</v>
      </c>
      <c r="CJ104" s="749"/>
      <c r="CK104" s="750"/>
      <c r="CL104" s="748">
        <f>-SUMIF(CL17:CN48,"x",$O17:$T48)</f>
        <v>0</v>
      </c>
      <c r="CM104" s="749"/>
      <c r="CN104" s="750"/>
      <c r="CO104" s="748">
        <f>-SUMIF(CO17:CQ48,"x",$O17:$T48)</f>
        <v>0</v>
      </c>
      <c r="CP104" s="749"/>
      <c r="CQ104" s="750"/>
      <c r="CR104" s="748">
        <f>-SUMIF(CR17:CT48,"x",$O17:$T48)</f>
        <v>0</v>
      </c>
      <c r="CS104" s="749"/>
      <c r="CT104" s="750"/>
      <c r="CU104" s="331"/>
      <c r="CV104" s="735"/>
      <c r="CY104" s="736"/>
    </row>
    <row r="105" spans="1:103" s="86" customFormat="1" ht="12" hidden="1" customHeight="1" x14ac:dyDescent="0.3">
      <c r="A105" s="92"/>
      <c r="B105" s="93"/>
      <c r="C105" s="93"/>
      <c r="D105" s="93"/>
      <c r="E105" s="98"/>
      <c r="F105" s="98"/>
      <c r="G105" s="98"/>
      <c r="H105" s="98"/>
      <c r="I105" s="98"/>
      <c r="J105" s="98"/>
      <c r="K105" s="98"/>
      <c r="L105" s="98"/>
      <c r="M105" s="98"/>
      <c r="N105" s="97"/>
      <c r="O105" s="111"/>
      <c r="P105" s="111"/>
      <c r="Q105" s="111"/>
      <c r="R105" s="111"/>
      <c r="S105" s="111"/>
      <c r="T105" s="111"/>
      <c r="U105" s="111"/>
      <c r="V105" s="111"/>
      <c r="W105" s="111"/>
      <c r="X105" s="111"/>
      <c r="Y105" s="726" t="s">
        <v>20</v>
      </c>
      <c r="Z105" s="723"/>
      <c r="AA105" s="724"/>
      <c r="AB105" s="725"/>
      <c r="AC105" s="723"/>
      <c r="AD105" s="724"/>
      <c r="AE105" s="725"/>
      <c r="AF105" s="723"/>
      <c r="AG105" s="724"/>
      <c r="AH105" s="725"/>
      <c r="AI105" s="723"/>
      <c r="AJ105" s="724"/>
      <c r="AK105" s="725"/>
      <c r="AL105" s="723"/>
      <c r="AM105" s="724"/>
      <c r="AN105" s="725"/>
      <c r="AO105" s="723"/>
      <c r="AP105" s="724"/>
      <c r="AQ105" s="725"/>
      <c r="AR105" s="723"/>
      <c r="AS105" s="724"/>
      <c r="AT105" s="725"/>
      <c r="AU105" s="753"/>
      <c r="AV105" s="753"/>
      <c r="AW105" s="723"/>
      <c r="AX105" s="724"/>
      <c r="AY105" s="725"/>
      <c r="AZ105" s="723"/>
      <c r="BA105" s="724"/>
      <c r="BB105" s="725"/>
      <c r="BC105" s="723"/>
      <c r="BD105" s="724"/>
      <c r="BE105" s="725"/>
      <c r="BF105" s="723"/>
      <c r="BG105" s="724"/>
      <c r="BH105" s="725"/>
      <c r="BI105" s="753"/>
      <c r="BJ105" s="753"/>
      <c r="BK105" s="723"/>
      <c r="BL105" s="724"/>
      <c r="BM105" s="725"/>
      <c r="BN105" s="723"/>
      <c r="BO105" s="724"/>
      <c r="BP105" s="725"/>
      <c r="BQ105" s="723"/>
      <c r="BR105" s="724"/>
      <c r="BS105" s="725"/>
      <c r="BT105" s="723"/>
      <c r="BU105" s="724"/>
      <c r="BV105" s="725"/>
      <c r="BW105" s="723"/>
      <c r="BX105" s="724"/>
      <c r="BY105" s="725"/>
      <c r="BZ105" s="723"/>
      <c r="CA105" s="724"/>
      <c r="CB105" s="725"/>
      <c r="CC105" s="723"/>
      <c r="CD105" s="724"/>
      <c r="CE105" s="725"/>
      <c r="CF105" s="723"/>
      <c r="CG105" s="724"/>
      <c r="CH105" s="725"/>
      <c r="CI105" s="723"/>
      <c r="CJ105" s="724"/>
      <c r="CK105" s="725"/>
      <c r="CL105" s="723"/>
      <c r="CM105" s="724"/>
      <c r="CN105" s="725"/>
      <c r="CO105" s="723"/>
      <c r="CP105" s="724"/>
      <c r="CQ105" s="725"/>
      <c r="CR105" s="723"/>
      <c r="CS105" s="724"/>
      <c r="CT105" s="725"/>
      <c r="CU105" s="93"/>
      <c r="CV105" s="95"/>
      <c r="CY105" s="135"/>
    </row>
    <row r="106" spans="1:103" s="86" customFormat="1" ht="12" hidden="1" customHeight="1" x14ac:dyDescent="0.3">
      <c r="A106" s="92"/>
      <c r="B106" s="93"/>
      <c r="C106" s="93"/>
      <c r="D106" s="93"/>
      <c r="E106" s="98"/>
      <c r="F106" s="98"/>
      <c r="G106" s="98"/>
      <c r="H106" s="98"/>
      <c r="I106" s="98"/>
      <c r="J106" s="98"/>
      <c r="K106" s="98"/>
      <c r="L106" s="98"/>
      <c r="M106" s="98"/>
      <c r="N106" s="97"/>
      <c r="O106" s="111"/>
      <c r="P106" s="111"/>
      <c r="Q106" s="111"/>
      <c r="R106" s="111"/>
      <c r="S106" s="111"/>
      <c r="T106" s="111"/>
      <c r="U106" s="111"/>
      <c r="V106" s="111"/>
      <c r="W106" s="111"/>
      <c r="X106" s="111"/>
      <c r="Y106" s="726" t="s">
        <v>93</v>
      </c>
      <c r="Z106" s="723"/>
      <c r="AA106" s="724"/>
      <c r="AB106" s="725"/>
      <c r="AC106" s="723"/>
      <c r="AD106" s="724"/>
      <c r="AE106" s="725"/>
      <c r="AF106" s="723"/>
      <c r="AG106" s="724"/>
      <c r="AH106" s="725"/>
      <c r="AI106" s="723"/>
      <c r="AJ106" s="724"/>
      <c r="AK106" s="725"/>
      <c r="AL106" s="723"/>
      <c r="AM106" s="724"/>
      <c r="AN106" s="725"/>
      <c r="AO106" s="723"/>
      <c r="AP106" s="724"/>
      <c r="AQ106" s="725"/>
      <c r="AR106" s="723"/>
      <c r="AS106" s="724"/>
      <c r="AT106" s="725"/>
      <c r="AU106" s="753"/>
      <c r="AV106" s="753"/>
      <c r="AW106" s="723"/>
      <c r="AX106" s="724"/>
      <c r="AY106" s="725"/>
      <c r="AZ106" s="723"/>
      <c r="BA106" s="724"/>
      <c r="BB106" s="725"/>
      <c r="BC106" s="723"/>
      <c r="BD106" s="724"/>
      <c r="BE106" s="725"/>
      <c r="BF106" s="723"/>
      <c r="BG106" s="724"/>
      <c r="BH106" s="725"/>
      <c r="BI106" s="753"/>
      <c r="BJ106" s="753"/>
      <c r="BK106" s="723"/>
      <c r="BL106" s="724"/>
      <c r="BM106" s="725"/>
      <c r="BN106" s="723"/>
      <c r="BO106" s="724"/>
      <c r="BP106" s="725"/>
      <c r="BQ106" s="723"/>
      <c r="BR106" s="724"/>
      <c r="BS106" s="725"/>
      <c r="BT106" s="723"/>
      <c r="BU106" s="724"/>
      <c r="BV106" s="725"/>
      <c r="BW106" s="723"/>
      <c r="BX106" s="724"/>
      <c r="BY106" s="725"/>
      <c r="BZ106" s="723"/>
      <c r="CA106" s="724"/>
      <c r="CB106" s="725"/>
      <c r="CC106" s="723"/>
      <c r="CD106" s="724"/>
      <c r="CE106" s="725"/>
      <c r="CF106" s="723"/>
      <c r="CG106" s="724"/>
      <c r="CH106" s="725"/>
      <c r="CI106" s="723"/>
      <c r="CJ106" s="724"/>
      <c r="CK106" s="725"/>
      <c r="CL106" s="723"/>
      <c r="CM106" s="724"/>
      <c r="CN106" s="725"/>
      <c r="CO106" s="723"/>
      <c r="CP106" s="724"/>
      <c r="CQ106" s="725"/>
      <c r="CR106" s="723"/>
      <c r="CS106" s="724"/>
      <c r="CT106" s="725"/>
      <c r="CU106" s="93"/>
      <c r="CV106" s="95"/>
      <c r="CY106" s="135"/>
    </row>
    <row r="107" spans="1:103" s="86" customFormat="1" ht="12" hidden="1" customHeight="1" x14ac:dyDescent="0.3">
      <c r="A107" s="92"/>
      <c r="B107" s="93"/>
      <c r="C107" s="93"/>
      <c r="D107" s="93"/>
      <c r="E107" s="98"/>
      <c r="F107" s="98"/>
      <c r="G107" s="98"/>
      <c r="H107" s="98"/>
      <c r="I107" s="98"/>
      <c r="J107" s="98"/>
      <c r="K107" s="98"/>
      <c r="L107" s="98"/>
      <c r="M107" s="98"/>
      <c r="N107" s="97"/>
      <c r="O107" s="111"/>
      <c r="P107" s="111"/>
      <c r="Q107" s="111"/>
      <c r="R107" s="111"/>
      <c r="S107" s="111"/>
      <c r="T107" s="111"/>
      <c r="U107" s="111"/>
      <c r="V107" s="111"/>
      <c r="W107" s="111"/>
      <c r="X107" s="111"/>
      <c r="Y107" s="726" t="s">
        <v>94</v>
      </c>
      <c r="Z107" s="723"/>
      <c r="AA107" s="724"/>
      <c r="AB107" s="725"/>
      <c r="AC107" s="723"/>
      <c r="AD107" s="724"/>
      <c r="AE107" s="725"/>
      <c r="AF107" s="723"/>
      <c r="AG107" s="724"/>
      <c r="AH107" s="725"/>
      <c r="AI107" s="723"/>
      <c r="AJ107" s="724"/>
      <c r="AK107" s="725"/>
      <c r="AL107" s="723"/>
      <c r="AM107" s="724"/>
      <c r="AN107" s="725"/>
      <c r="AO107" s="723"/>
      <c r="AP107" s="724"/>
      <c r="AQ107" s="725"/>
      <c r="AR107" s="723"/>
      <c r="AS107" s="724"/>
      <c r="AT107" s="725"/>
      <c r="AU107" s="753"/>
      <c r="AV107" s="753"/>
      <c r="AW107" s="723"/>
      <c r="AX107" s="724"/>
      <c r="AY107" s="725"/>
      <c r="AZ107" s="723"/>
      <c r="BA107" s="724"/>
      <c r="BB107" s="725"/>
      <c r="BC107" s="723"/>
      <c r="BD107" s="724"/>
      <c r="BE107" s="725"/>
      <c r="BF107" s="723"/>
      <c r="BG107" s="724"/>
      <c r="BH107" s="725"/>
      <c r="BI107" s="753"/>
      <c r="BJ107" s="753"/>
      <c r="BK107" s="723"/>
      <c r="BL107" s="724"/>
      <c r="BM107" s="725"/>
      <c r="BN107" s="723"/>
      <c r="BO107" s="724"/>
      <c r="BP107" s="725"/>
      <c r="BQ107" s="723"/>
      <c r="BR107" s="724"/>
      <c r="BS107" s="725"/>
      <c r="BT107" s="723"/>
      <c r="BU107" s="724"/>
      <c r="BV107" s="725"/>
      <c r="BW107" s="723"/>
      <c r="BX107" s="724"/>
      <c r="BY107" s="725"/>
      <c r="BZ107" s="723"/>
      <c r="CA107" s="724"/>
      <c r="CB107" s="725"/>
      <c r="CC107" s="723"/>
      <c r="CD107" s="724"/>
      <c r="CE107" s="725"/>
      <c r="CF107" s="723"/>
      <c r="CG107" s="724"/>
      <c r="CH107" s="725"/>
      <c r="CI107" s="723"/>
      <c r="CJ107" s="724"/>
      <c r="CK107" s="725"/>
      <c r="CL107" s="723"/>
      <c r="CM107" s="724"/>
      <c r="CN107" s="725"/>
      <c r="CO107" s="723"/>
      <c r="CP107" s="724"/>
      <c r="CQ107" s="725"/>
      <c r="CR107" s="723"/>
      <c r="CS107" s="724"/>
      <c r="CT107" s="725"/>
      <c r="CU107" s="93"/>
      <c r="CV107" s="95"/>
      <c r="CY107" s="135"/>
    </row>
    <row r="108" spans="1:103" s="86" customFormat="1" ht="12" hidden="1" customHeight="1" x14ac:dyDescent="0.3">
      <c r="A108" s="92"/>
      <c r="B108" s="93"/>
      <c r="C108" s="93"/>
      <c r="D108" s="93"/>
      <c r="E108" s="98"/>
      <c r="F108" s="98"/>
      <c r="G108" s="98"/>
      <c r="H108" s="98"/>
      <c r="I108" s="98"/>
      <c r="J108" s="98"/>
      <c r="K108" s="98"/>
      <c r="L108" s="98"/>
      <c r="M108" s="98"/>
      <c r="N108" s="97"/>
      <c r="O108" s="111"/>
      <c r="P108" s="111"/>
      <c r="Q108" s="111"/>
      <c r="R108" s="111"/>
      <c r="S108" s="111"/>
      <c r="T108" s="111"/>
      <c r="U108" s="111"/>
      <c r="V108" s="111"/>
      <c r="W108" s="111"/>
      <c r="X108" s="111"/>
      <c r="Y108" s="726" t="s">
        <v>95</v>
      </c>
      <c r="Z108" s="723"/>
      <c r="AA108" s="724"/>
      <c r="AB108" s="725"/>
      <c r="AC108" s="723"/>
      <c r="AD108" s="724"/>
      <c r="AE108" s="725"/>
      <c r="AF108" s="723"/>
      <c r="AG108" s="724"/>
      <c r="AH108" s="725"/>
      <c r="AI108" s="723"/>
      <c r="AJ108" s="724"/>
      <c r="AK108" s="725"/>
      <c r="AL108" s="723"/>
      <c r="AM108" s="724"/>
      <c r="AN108" s="725"/>
      <c r="AO108" s="723"/>
      <c r="AP108" s="724"/>
      <c r="AQ108" s="725"/>
      <c r="AR108" s="723"/>
      <c r="AS108" s="724"/>
      <c r="AT108" s="725"/>
      <c r="AU108" s="753"/>
      <c r="AV108" s="753"/>
      <c r="AW108" s="723"/>
      <c r="AX108" s="724"/>
      <c r="AY108" s="725"/>
      <c r="AZ108" s="723"/>
      <c r="BA108" s="724"/>
      <c r="BB108" s="725"/>
      <c r="BC108" s="723"/>
      <c r="BD108" s="724"/>
      <c r="BE108" s="725"/>
      <c r="BF108" s="723"/>
      <c r="BG108" s="724"/>
      <c r="BH108" s="725"/>
      <c r="BI108" s="753"/>
      <c r="BJ108" s="753"/>
      <c r="BK108" s="723"/>
      <c r="BL108" s="724"/>
      <c r="BM108" s="725"/>
      <c r="BN108" s="723"/>
      <c r="BO108" s="724"/>
      <c r="BP108" s="725"/>
      <c r="BQ108" s="723"/>
      <c r="BR108" s="724"/>
      <c r="BS108" s="725"/>
      <c r="BT108" s="723"/>
      <c r="BU108" s="724"/>
      <c r="BV108" s="725"/>
      <c r="BW108" s="723"/>
      <c r="BX108" s="724"/>
      <c r="BY108" s="725"/>
      <c r="BZ108" s="723"/>
      <c r="CA108" s="724"/>
      <c r="CB108" s="725"/>
      <c r="CC108" s="723"/>
      <c r="CD108" s="724"/>
      <c r="CE108" s="725"/>
      <c r="CF108" s="723"/>
      <c r="CG108" s="724"/>
      <c r="CH108" s="725"/>
      <c r="CI108" s="723"/>
      <c r="CJ108" s="724"/>
      <c r="CK108" s="725"/>
      <c r="CL108" s="723"/>
      <c r="CM108" s="724"/>
      <c r="CN108" s="725"/>
      <c r="CO108" s="723"/>
      <c r="CP108" s="724"/>
      <c r="CQ108" s="725"/>
      <c r="CR108" s="723"/>
      <c r="CS108" s="724"/>
      <c r="CT108" s="725"/>
      <c r="CU108" s="93"/>
      <c r="CV108" s="95"/>
      <c r="CY108" s="135"/>
    </row>
    <row r="109" spans="1:103" s="86" customFormat="1" ht="3" hidden="1" customHeight="1" x14ac:dyDescent="0.3">
      <c r="A109" s="92"/>
      <c r="B109" s="93"/>
      <c r="C109" s="93"/>
      <c r="D109" s="93"/>
      <c r="E109" s="99"/>
      <c r="F109" s="99"/>
      <c r="G109" s="99"/>
      <c r="H109" s="99"/>
      <c r="I109" s="99"/>
      <c r="J109" s="99"/>
      <c r="K109" s="99"/>
      <c r="L109" s="99"/>
      <c r="M109" s="99"/>
      <c r="N109" s="97"/>
      <c r="O109" s="97"/>
      <c r="P109" s="97"/>
      <c r="Q109" s="97"/>
      <c r="R109" s="97"/>
      <c r="S109" s="97"/>
      <c r="T109" s="97"/>
      <c r="U109" s="97"/>
      <c r="V109" s="100"/>
      <c r="W109" s="97"/>
      <c r="X109" s="97"/>
      <c r="Y109" s="97"/>
      <c r="Z109" s="753"/>
      <c r="AA109" s="753"/>
      <c r="AB109" s="753"/>
      <c r="AC109" s="753"/>
      <c r="AD109" s="753"/>
      <c r="AE109" s="753"/>
      <c r="AF109" s="753"/>
      <c r="AG109" s="753"/>
      <c r="AH109" s="753"/>
      <c r="AI109" s="753"/>
      <c r="AJ109" s="753"/>
      <c r="AK109" s="753"/>
      <c r="AL109" s="753"/>
      <c r="AM109" s="753"/>
      <c r="AN109" s="753"/>
      <c r="AO109" s="753"/>
      <c r="AP109" s="753"/>
      <c r="AQ109" s="753"/>
      <c r="AR109" s="753"/>
      <c r="AS109" s="753"/>
      <c r="AT109" s="753"/>
      <c r="AU109" s="753"/>
      <c r="AV109" s="753"/>
      <c r="AW109" s="753"/>
      <c r="AX109" s="753"/>
      <c r="AY109" s="753"/>
      <c r="AZ109" s="753"/>
      <c r="BA109" s="753"/>
      <c r="BB109" s="753"/>
      <c r="BC109" s="753"/>
      <c r="BD109" s="753"/>
      <c r="BE109" s="753"/>
      <c r="BF109" s="753"/>
      <c r="BG109" s="753"/>
      <c r="BH109" s="753"/>
      <c r="BI109" s="753"/>
      <c r="BJ109" s="753"/>
      <c r="BK109" s="753"/>
      <c r="BL109" s="753"/>
      <c r="BM109" s="753"/>
      <c r="BN109" s="753"/>
      <c r="BO109" s="753"/>
      <c r="BP109" s="753"/>
      <c r="BQ109" s="753"/>
      <c r="BR109" s="753"/>
      <c r="BS109" s="753"/>
      <c r="BT109" s="753"/>
      <c r="BU109" s="753"/>
      <c r="BV109" s="753"/>
      <c r="BW109" s="753"/>
      <c r="BX109" s="753"/>
      <c r="BY109" s="753"/>
      <c r="BZ109" s="753"/>
      <c r="CA109" s="753"/>
      <c r="CB109" s="753"/>
      <c r="CC109" s="753"/>
      <c r="CD109" s="753"/>
      <c r="CE109" s="753"/>
      <c r="CF109" s="753"/>
      <c r="CG109" s="753"/>
      <c r="CH109" s="753"/>
      <c r="CI109" s="753"/>
      <c r="CJ109" s="753"/>
      <c r="CK109" s="753"/>
      <c r="CL109" s="753"/>
      <c r="CM109" s="753"/>
      <c r="CN109" s="753"/>
      <c r="CO109" s="753"/>
      <c r="CP109" s="753"/>
      <c r="CQ109" s="753"/>
      <c r="CR109" s="753"/>
      <c r="CS109" s="753"/>
      <c r="CT109" s="753"/>
      <c r="CU109" s="93"/>
      <c r="CV109" s="95"/>
      <c r="CY109" s="135"/>
    </row>
    <row r="110" spans="1:103" s="86" customFormat="1" ht="3" hidden="1" customHeight="1" x14ac:dyDescent="0.3">
      <c r="A110" s="92"/>
      <c r="B110" s="93"/>
      <c r="C110" s="93"/>
      <c r="D110" s="93"/>
      <c r="E110" s="99"/>
      <c r="F110" s="99"/>
      <c r="G110" s="99"/>
      <c r="H110" s="99"/>
      <c r="I110" s="99"/>
      <c r="J110" s="99"/>
      <c r="K110" s="99"/>
      <c r="L110" s="99"/>
      <c r="M110" s="99"/>
      <c r="N110" s="97"/>
      <c r="O110" s="97"/>
      <c r="P110" s="97"/>
      <c r="Q110" s="97"/>
      <c r="R110" s="97"/>
      <c r="S110" s="97"/>
      <c r="T110" s="97"/>
      <c r="U110" s="97"/>
      <c r="V110" s="100"/>
      <c r="W110" s="97"/>
      <c r="X110" s="97"/>
      <c r="Y110" s="97"/>
      <c r="Z110" s="753"/>
      <c r="AA110" s="753"/>
      <c r="AB110" s="753"/>
      <c r="AC110" s="753"/>
      <c r="AD110" s="753"/>
      <c r="AE110" s="753"/>
      <c r="AF110" s="753"/>
      <c r="AG110" s="753"/>
      <c r="AH110" s="753"/>
      <c r="AI110" s="753"/>
      <c r="AJ110" s="753"/>
      <c r="AK110" s="753"/>
      <c r="AL110" s="753"/>
      <c r="AM110" s="753"/>
      <c r="AN110" s="753"/>
      <c r="AO110" s="753"/>
      <c r="AP110" s="753"/>
      <c r="AQ110" s="753"/>
      <c r="AR110" s="753"/>
      <c r="AS110" s="753"/>
      <c r="AT110" s="753"/>
      <c r="AU110" s="753"/>
      <c r="AV110" s="753"/>
      <c r="AW110" s="753"/>
      <c r="AX110" s="753"/>
      <c r="AY110" s="753"/>
      <c r="AZ110" s="753"/>
      <c r="BA110" s="753"/>
      <c r="BB110" s="753"/>
      <c r="BC110" s="753"/>
      <c r="BD110" s="753"/>
      <c r="BE110" s="753"/>
      <c r="BF110" s="753"/>
      <c r="BG110" s="753"/>
      <c r="BH110" s="753"/>
      <c r="BI110" s="753"/>
      <c r="BJ110" s="753"/>
      <c r="BK110" s="753"/>
      <c r="BL110" s="753"/>
      <c r="BM110" s="753"/>
      <c r="BN110" s="753"/>
      <c r="BO110" s="753"/>
      <c r="BP110" s="753"/>
      <c r="BQ110" s="753"/>
      <c r="BR110" s="753"/>
      <c r="BS110" s="753"/>
      <c r="BT110" s="753"/>
      <c r="BU110" s="753"/>
      <c r="BV110" s="753"/>
      <c r="BW110" s="753"/>
      <c r="BX110" s="753"/>
      <c r="BY110" s="753"/>
      <c r="BZ110" s="753"/>
      <c r="CA110" s="753"/>
      <c r="CB110" s="753"/>
      <c r="CC110" s="753"/>
      <c r="CD110" s="753"/>
      <c r="CE110" s="753"/>
      <c r="CF110" s="753"/>
      <c r="CG110" s="753"/>
      <c r="CH110" s="753"/>
      <c r="CI110" s="753"/>
      <c r="CJ110" s="753"/>
      <c r="CK110" s="753"/>
      <c r="CL110" s="753"/>
      <c r="CM110" s="753"/>
      <c r="CN110" s="753"/>
      <c r="CO110" s="753"/>
      <c r="CP110" s="753"/>
      <c r="CQ110" s="753"/>
      <c r="CR110" s="753"/>
      <c r="CS110" s="753"/>
      <c r="CT110" s="753"/>
      <c r="CU110" s="93"/>
      <c r="CV110" s="95"/>
      <c r="CY110" s="135"/>
    </row>
    <row r="111" spans="1:103" s="398" customFormat="1" ht="12" hidden="1" customHeight="1" x14ac:dyDescent="0.3">
      <c r="A111" s="727"/>
      <c r="B111" s="331"/>
      <c r="C111" s="331"/>
      <c r="D111" s="331"/>
      <c r="E111" s="728">
        <f>+E95+E104</f>
        <v>0</v>
      </c>
      <c r="F111" s="729"/>
      <c r="G111" s="730"/>
      <c r="H111" s="728">
        <f t="shared" ref="H111" si="284">+H95+H104</f>
        <v>0</v>
      </c>
      <c r="I111" s="729"/>
      <c r="J111" s="730"/>
      <c r="K111" s="728">
        <f>+K95+K104</f>
        <v>0</v>
      </c>
      <c r="L111" s="729"/>
      <c r="M111" s="730"/>
      <c r="N111" s="731"/>
      <c r="O111" s="732" t="s">
        <v>52</v>
      </c>
      <c r="P111" s="733"/>
      <c r="Q111" s="733"/>
      <c r="R111" s="733"/>
      <c r="S111" s="733"/>
      <c r="T111" s="733"/>
      <c r="U111" s="733"/>
      <c r="V111" s="733"/>
      <c r="W111" s="733"/>
      <c r="X111" s="733"/>
      <c r="Y111" s="734" t="s">
        <v>12</v>
      </c>
      <c r="Z111" s="748">
        <f>+Z95+Z104</f>
        <v>0</v>
      </c>
      <c r="AA111" s="749"/>
      <c r="AB111" s="750"/>
      <c r="AC111" s="748">
        <f>+AC95+AC104</f>
        <v>0</v>
      </c>
      <c r="AD111" s="749"/>
      <c r="AE111" s="750"/>
      <c r="AF111" s="748">
        <f>+AF95+AF104</f>
        <v>0</v>
      </c>
      <c r="AG111" s="749"/>
      <c r="AH111" s="750"/>
      <c r="AI111" s="748">
        <f>+AI95+AI104</f>
        <v>0</v>
      </c>
      <c r="AJ111" s="749"/>
      <c r="AK111" s="750"/>
      <c r="AL111" s="748">
        <f>+AL95+AL104</f>
        <v>0</v>
      </c>
      <c r="AM111" s="749"/>
      <c r="AN111" s="750"/>
      <c r="AO111" s="748">
        <f>+AO95+AO104</f>
        <v>0</v>
      </c>
      <c r="AP111" s="749"/>
      <c r="AQ111" s="750"/>
      <c r="AR111" s="748">
        <f>+AR95+AR104</f>
        <v>0</v>
      </c>
      <c r="AS111" s="749"/>
      <c r="AT111" s="750"/>
      <c r="AU111" s="754"/>
      <c r="AV111" s="754"/>
      <c r="AW111" s="748">
        <f>+AW95+AW104</f>
        <v>0</v>
      </c>
      <c r="AX111" s="749"/>
      <c r="AY111" s="750"/>
      <c r="AZ111" s="748">
        <f>+AZ95+AZ104</f>
        <v>0</v>
      </c>
      <c r="BA111" s="749"/>
      <c r="BB111" s="750"/>
      <c r="BC111" s="748">
        <f>+BC95+BC104</f>
        <v>0</v>
      </c>
      <c r="BD111" s="749"/>
      <c r="BE111" s="750"/>
      <c r="BF111" s="748">
        <f>+BF95+BF104</f>
        <v>0</v>
      </c>
      <c r="BG111" s="749"/>
      <c r="BH111" s="750"/>
      <c r="BI111" s="754"/>
      <c r="BJ111" s="754"/>
      <c r="BK111" s="748">
        <f>+BK95+BK104</f>
        <v>0</v>
      </c>
      <c r="BL111" s="749"/>
      <c r="BM111" s="750"/>
      <c r="BN111" s="748">
        <f>+BN95+BN104</f>
        <v>0</v>
      </c>
      <c r="BO111" s="749"/>
      <c r="BP111" s="750"/>
      <c r="BQ111" s="748">
        <f>+BQ95+BQ104</f>
        <v>0</v>
      </c>
      <c r="BR111" s="749"/>
      <c r="BS111" s="750"/>
      <c r="BT111" s="748">
        <f>+BT95+BT104</f>
        <v>0</v>
      </c>
      <c r="BU111" s="749"/>
      <c r="BV111" s="750"/>
      <c r="BW111" s="748">
        <f t="shared" ref="BW111:CT111" si="285">+BW95+BW104</f>
        <v>0</v>
      </c>
      <c r="BX111" s="749"/>
      <c r="BY111" s="750"/>
      <c r="BZ111" s="748">
        <f t="shared" ref="BZ111:CT111" si="286">+BZ95+BZ104</f>
        <v>0</v>
      </c>
      <c r="CA111" s="749"/>
      <c r="CB111" s="750"/>
      <c r="CC111" s="748">
        <f t="shared" ref="CC111:CT111" si="287">+CC95+CC104</f>
        <v>0</v>
      </c>
      <c r="CD111" s="749"/>
      <c r="CE111" s="750"/>
      <c r="CF111" s="748">
        <f t="shared" ref="CF111:CT111" si="288">+CF95+CF104</f>
        <v>0</v>
      </c>
      <c r="CG111" s="749"/>
      <c r="CH111" s="750"/>
      <c r="CI111" s="748">
        <f t="shared" ref="CI111:CT111" si="289">+CI95+CI104</f>
        <v>0</v>
      </c>
      <c r="CJ111" s="749"/>
      <c r="CK111" s="750"/>
      <c r="CL111" s="748">
        <f t="shared" ref="CL111:CT111" si="290">+CL95+CL104</f>
        <v>0</v>
      </c>
      <c r="CM111" s="749"/>
      <c r="CN111" s="750"/>
      <c r="CO111" s="748">
        <f t="shared" ref="CO111:CT111" si="291">+CO95+CO104</f>
        <v>0</v>
      </c>
      <c r="CP111" s="749"/>
      <c r="CQ111" s="750"/>
      <c r="CR111" s="748">
        <f t="shared" ref="CR111:CT111" si="292">+CR95+CR104</f>
        <v>0</v>
      </c>
      <c r="CS111" s="749"/>
      <c r="CT111" s="750"/>
      <c r="CU111" s="331"/>
      <c r="CV111" s="735"/>
      <c r="CY111" s="736"/>
    </row>
    <row r="112" spans="1:103" s="86" customFormat="1" ht="12" hidden="1" customHeight="1" x14ac:dyDescent="0.3">
      <c r="A112" s="92"/>
      <c r="B112" s="93"/>
      <c r="C112" s="93"/>
      <c r="D112" s="93"/>
      <c r="E112" s="98"/>
      <c r="F112" s="98"/>
      <c r="G112" s="98"/>
      <c r="H112" s="98"/>
      <c r="I112" s="98"/>
      <c r="J112" s="98"/>
      <c r="K112" s="98"/>
      <c r="L112" s="98"/>
      <c r="M112" s="98"/>
      <c r="N112" s="97"/>
      <c r="O112" s="111"/>
      <c r="P112" s="111"/>
      <c r="Q112" s="111"/>
      <c r="R112" s="111"/>
      <c r="S112" s="111"/>
      <c r="T112" s="111"/>
      <c r="U112" s="111"/>
      <c r="V112" s="111"/>
      <c r="W112" s="111"/>
      <c r="X112" s="111"/>
      <c r="Y112" s="726" t="s">
        <v>20</v>
      </c>
      <c r="Z112" s="723">
        <f>+Z96-Z105</f>
        <v>0</v>
      </c>
      <c r="AA112" s="724"/>
      <c r="AB112" s="725"/>
      <c r="AC112" s="723">
        <f t="shared" ref="AC112:AT115" si="293">+AC96-AC105</f>
        <v>0</v>
      </c>
      <c r="AD112" s="724"/>
      <c r="AE112" s="725"/>
      <c r="AF112" s="723">
        <f t="shared" ref="AF112:AT112" si="294">+AF96-AF105</f>
        <v>0</v>
      </c>
      <c r="AG112" s="724"/>
      <c r="AH112" s="725"/>
      <c r="AI112" s="723">
        <f t="shared" ref="AI112:AT112" si="295">+AI96-AI105</f>
        <v>0</v>
      </c>
      <c r="AJ112" s="724"/>
      <c r="AK112" s="725"/>
      <c r="AL112" s="723">
        <f t="shared" ref="AL112:AT112" si="296">+AL96-AL105</f>
        <v>0</v>
      </c>
      <c r="AM112" s="724"/>
      <c r="AN112" s="725"/>
      <c r="AO112" s="723">
        <f t="shared" ref="AO112:AT112" si="297">+AO96-AO105</f>
        <v>0</v>
      </c>
      <c r="AP112" s="724"/>
      <c r="AQ112" s="725"/>
      <c r="AR112" s="723">
        <f t="shared" ref="AR112:AT112" si="298">+AR96-AR105</f>
        <v>0</v>
      </c>
      <c r="AS112" s="724"/>
      <c r="AT112" s="725"/>
      <c r="AU112" s="753"/>
      <c r="AV112" s="753"/>
      <c r="AW112" s="723">
        <f>+AW96-AW105</f>
        <v>0</v>
      </c>
      <c r="AX112" s="724"/>
      <c r="AY112" s="725"/>
      <c r="AZ112" s="723">
        <f t="shared" ref="AZ112:BH112" si="299">+AZ96-AZ105</f>
        <v>0</v>
      </c>
      <c r="BA112" s="724"/>
      <c r="BB112" s="725"/>
      <c r="BC112" s="723">
        <f t="shared" ref="BC112:BH112" si="300">+BC96-BC105</f>
        <v>0</v>
      </c>
      <c r="BD112" s="724"/>
      <c r="BE112" s="725"/>
      <c r="BF112" s="723">
        <f t="shared" ref="BF112:BH112" si="301">+BF96-BF105</f>
        <v>0</v>
      </c>
      <c r="BG112" s="724"/>
      <c r="BH112" s="725"/>
      <c r="BI112" s="753"/>
      <c r="BJ112" s="753"/>
      <c r="BK112" s="723">
        <f>+BK96-BK105</f>
        <v>0</v>
      </c>
      <c r="BL112" s="724"/>
      <c r="BM112" s="725"/>
      <c r="BN112" s="723">
        <f t="shared" ref="BN112:CE112" si="302">+BN96-BN105</f>
        <v>0</v>
      </c>
      <c r="BO112" s="724"/>
      <c r="BP112" s="725"/>
      <c r="BQ112" s="723">
        <f t="shared" ref="BQ112:CE112" si="303">+BQ96-BQ105</f>
        <v>0</v>
      </c>
      <c r="BR112" s="724"/>
      <c r="BS112" s="725"/>
      <c r="BT112" s="723">
        <f t="shared" ref="BT112:CE112" si="304">+BT96-BT105</f>
        <v>0</v>
      </c>
      <c r="BU112" s="724"/>
      <c r="BV112" s="725"/>
      <c r="BW112" s="723">
        <f t="shared" ref="BW112:CE112" si="305">+BW96-BW105</f>
        <v>0</v>
      </c>
      <c r="BX112" s="724"/>
      <c r="BY112" s="725"/>
      <c r="BZ112" s="723">
        <f t="shared" ref="BZ112:CE112" si="306">+BZ96-BZ105</f>
        <v>0</v>
      </c>
      <c r="CA112" s="724"/>
      <c r="CB112" s="725"/>
      <c r="CC112" s="723">
        <f t="shared" ref="CC112:CE112" si="307">+CC96-CC105</f>
        <v>0</v>
      </c>
      <c r="CD112" s="724"/>
      <c r="CE112" s="725"/>
      <c r="CF112" s="723">
        <f>+CF96-CF105</f>
        <v>0</v>
      </c>
      <c r="CG112" s="724"/>
      <c r="CH112" s="725"/>
      <c r="CI112" s="723">
        <f t="shared" ref="CI112:CT112" si="308">+CI96-CI105</f>
        <v>0</v>
      </c>
      <c r="CJ112" s="724"/>
      <c r="CK112" s="725"/>
      <c r="CL112" s="723">
        <f t="shared" ref="CL112:CT112" si="309">+CL96-CL105</f>
        <v>0</v>
      </c>
      <c r="CM112" s="724"/>
      <c r="CN112" s="725"/>
      <c r="CO112" s="723">
        <f t="shared" ref="CO112:CT112" si="310">+CO96-CO105</f>
        <v>0</v>
      </c>
      <c r="CP112" s="724"/>
      <c r="CQ112" s="725"/>
      <c r="CR112" s="723">
        <f t="shared" ref="CR112:CT112" si="311">+CR96-CR105</f>
        <v>0</v>
      </c>
      <c r="CS112" s="724"/>
      <c r="CT112" s="725"/>
      <c r="CU112" s="93"/>
      <c r="CV112" s="95"/>
      <c r="CY112" s="135"/>
    </row>
    <row r="113" spans="1:103" s="86" customFormat="1" ht="12" hidden="1" customHeight="1" x14ac:dyDescent="0.3">
      <c r="A113" s="92"/>
      <c r="B113" s="93"/>
      <c r="C113" s="93"/>
      <c r="D113" s="93"/>
      <c r="E113" s="98"/>
      <c r="F113" s="98"/>
      <c r="G113" s="98"/>
      <c r="H113" s="98"/>
      <c r="I113" s="98"/>
      <c r="J113" s="98"/>
      <c r="K113" s="98"/>
      <c r="L113" s="98"/>
      <c r="M113" s="98"/>
      <c r="N113" s="97"/>
      <c r="O113" s="111"/>
      <c r="P113" s="111"/>
      <c r="Q113" s="111"/>
      <c r="R113" s="111"/>
      <c r="S113" s="111"/>
      <c r="T113" s="111"/>
      <c r="U113" s="111"/>
      <c r="V113" s="111"/>
      <c r="W113" s="111"/>
      <c r="X113" s="111"/>
      <c r="Y113" s="726" t="s">
        <v>93</v>
      </c>
      <c r="Z113" s="723">
        <f t="shared" ref="Z113:Z115" si="312">+Z97-Z106</f>
        <v>0</v>
      </c>
      <c r="AA113" s="724"/>
      <c r="AB113" s="725"/>
      <c r="AC113" s="723">
        <f t="shared" si="293"/>
        <v>0</v>
      </c>
      <c r="AD113" s="724"/>
      <c r="AE113" s="725"/>
      <c r="AF113" s="723">
        <f t="shared" si="293"/>
        <v>0</v>
      </c>
      <c r="AG113" s="724"/>
      <c r="AH113" s="725"/>
      <c r="AI113" s="723">
        <f t="shared" si="293"/>
        <v>0</v>
      </c>
      <c r="AJ113" s="724"/>
      <c r="AK113" s="725"/>
      <c r="AL113" s="723">
        <f t="shared" si="293"/>
        <v>0</v>
      </c>
      <c r="AM113" s="724"/>
      <c r="AN113" s="725"/>
      <c r="AO113" s="723">
        <f t="shared" si="293"/>
        <v>0</v>
      </c>
      <c r="AP113" s="724"/>
      <c r="AQ113" s="725"/>
      <c r="AR113" s="723">
        <f t="shared" si="293"/>
        <v>0</v>
      </c>
      <c r="AS113" s="724"/>
      <c r="AT113" s="725"/>
      <c r="AU113" s="753"/>
      <c r="AV113" s="753"/>
      <c r="AW113" s="723">
        <f t="shared" ref="AW113:AW115" si="313">+AW97-AW106</f>
        <v>0</v>
      </c>
      <c r="AX113" s="724"/>
      <c r="AY113" s="725"/>
      <c r="AZ113" s="723">
        <f t="shared" ref="AZ113:BH113" si="314">+AZ97-AZ106</f>
        <v>0</v>
      </c>
      <c r="BA113" s="724"/>
      <c r="BB113" s="725"/>
      <c r="BC113" s="723">
        <f t="shared" ref="BC113:BH113" si="315">+BC97-BC106</f>
        <v>0</v>
      </c>
      <c r="BD113" s="724"/>
      <c r="BE113" s="725"/>
      <c r="BF113" s="723">
        <f t="shared" ref="BF113:BH113" si="316">+BF97-BF106</f>
        <v>0</v>
      </c>
      <c r="BG113" s="724"/>
      <c r="BH113" s="725"/>
      <c r="BI113" s="753"/>
      <c r="BJ113" s="753"/>
      <c r="BK113" s="723">
        <f t="shared" ref="BK113:BK115" si="317">+BK97-BK106</f>
        <v>0</v>
      </c>
      <c r="BL113" s="724"/>
      <c r="BM113" s="725"/>
      <c r="BN113" s="723">
        <f t="shared" ref="BN113:CE113" si="318">+BN97-BN106</f>
        <v>0</v>
      </c>
      <c r="BO113" s="724"/>
      <c r="BP113" s="725"/>
      <c r="BQ113" s="723">
        <f t="shared" ref="BQ113:CE113" si="319">+BQ97-BQ106</f>
        <v>0</v>
      </c>
      <c r="BR113" s="724"/>
      <c r="BS113" s="725"/>
      <c r="BT113" s="723">
        <f t="shared" ref="BT113:CE113" si="320">+BT97-BT106</f>
        <v>0</v>
      </c>
      <c r="BU113" s="724"/>
      <c r="BV113" s="725"/>
      <c r="BW113" s="723">
        <f t="shared" ref="BW113:CE113" si="321">+BW97-BW106</f>
        <v>0</v>
      </c>
      <c r="BX113" s="724"/>
      <c r="BY113" s="725"/>
      <c r="BZ113" s="723">
        <f t="shared" ref="BZ113:CE113" si="322">+BZ97-BZ106</f>
        <v>0</v>
      </c>
      <c r="CA113" s="724"/>
      <c r="CB113" s="725"/>
      <c r="CC113" s="723">
        <f t="shared" ref="CC113:CE113" si="323">+CC97-CC106</f>
        <v>0</v>
      </c>
      <c r="CD113" s="724"/>
      <c r="CE113" s="725"/>
      <c r="CF113" s="723">
        <f t="shared" ref="CF113:CF115" si="324">+CF97-CF106</f>
        <v>0</v>
      </c>
      <c r="CG113" s="724"/>
      <c r="CH113" s="725"/>
      <c r="CI113" s="723">
        <f t="shared" ref="CI113:CT113" si="325">+CI97-CI106</f>
        <v>0</v>
      </c>
      <c r="CJ113" s="724"/>
      <c r="CK113" s="725"/>
      <c r="CL113" s="723">
        <f t="shared" ref="CL113:CT113" si="326">+CL97-CL106</f>
        <v>0</v>
      </c>
      <c r="CM113" s="724"/>
      <c r="CN113" s="725"/>
      <c r="CO113" s="723">
        <f t="shared" ref="CO113:CT113" si="327">+CO97-CO106</f>
        <v>0</v>
      </c>
      <c r="CP113" s="724"/>
      <c r="CQ113" s="725"/>
      <c r="CR113" s="723">
        <f t="shared" ref="CR113:CT113" si="328">+CR97-CR106</f>
        <v>0</v>
      </c>
      <c r="CS113" s="724"/>
      <c r="CT113" s="725"/>
      <c r="CU113" s="93"/>
      <c r="CV113" s="95"/>
      <c r="CY113" s="135"/>
    </row>
    <row r="114" spans="1:103" s="86" customFormat="1" ht="12" hidden="1" customHeight="1" x14ac:dyDescent="0.3">
      <c r="A114" s="92"/>
      <c r="B114" s="93"/>
      <c r="C114" s="93"/>
      <c r="D114" s="93"/>
      <c r="E114" s="98"/>
      <c r="F114" s="98"/>
      <c r="G114" s="98"/>
      <c r="H114" s="98"/>
      <c r="I114" s="98"/>
      <c r="J114" s="98"/>
      <c r="K114" s="98"/>
      <c r="L114" s="98"/>
      <c r="M114" s="98"/>
      <c r="N114" s="97"/>
      <c r="O114" s="111"/>
      <c r="P114" s="111"/>
      <c r="Q114" s="111"/>
      <c r="R114" s="111"/>
      <c r="S114" s="111"/>
      <c r="T114" s="111"/>
      <c r="U114" s="111"/>
      <c r="V114" s="111"/>
      <c r="W114" s="111"/>
      <c r="X114" s="111"/>
      <c r="Y114" s="726" t="s">
        <v>94</v>
      </c>
      <c r="Z114" s="723">
        <f t="shared" si="312"/>
        <v>0</v>
      </c>
      <c r="AA114" s="724"/>
      <c r="AB114" s="725"/>
      <c r="AC114" s="723">
        <f t="shared" si="293"/>
        <v>0</v>
      </c>
      <c r="AD114" s="724"/>
      <c r="AE114" s="725"/>
      <c r="AF114" s="723">
        <f t="shared" si="293"/>
        <v>0</v>
      </c>
      <c r="AG114" s="724"/>
      <c r="AH114" s="725"/>
      <c r="AI114" s="723">
        <f t="shared" si="293"/>
        <v>0</v>
      </c>
      <c r="AJ114" s="724"/>
      <c r="AK114" s="725"/>
      <c r="AL114" s="723">
        <f t="shared" si="293"/>
        <v>0</v>
      </c>
      <c r="AM114" s="724"/>
      <c r="AN114" s="725"/>
      <c r="AO114" s="723">
        <f t="shared" si="293"/>
        <v>0</v>
      </c>
      <c r="AP114" s="724"/>
      <c r="AQ114" s="725"/>
      <c r="AR114" s="723">
        <f t="shared" si="293"/>
        <v>0</v>
      </c>
      <c r="AS114" s="724"/>
      <c r="AT114" s="725"/>
      <c r="AU114" s="753"/>
      <c r="AV114" s="753"/>
      <c r="AW114" s="723">
        <f t="shared" si="313"/>
        <v>0</v>
      </c>
      <c r="AX114" s="724"/>
      <c r="AY114" s="725"/>
      <c r="AZ114" s="723">
        <f t="shared" ref="AZ114:BH114" si="329">+AZ98-AZ107</f>
        <v>0</v>
      </c>
      <c r="BA114" s="724"/>
      <c r="BB114" s="725"/>
      <c r="BC114" s="723">
        <f t="shared" ref="BC114:BH114" si="330">+BC98-BC107</f>
        <v>0</v>
      </c>
      <c r="BD114" s="724"/>
      <c r="BE114" s="725"/>
      <c r="BF114" s="723">
        <f t="shared" ref="BF114:BH114" si="331">+BF98-BF107</f>
        <v>0</v>
      </c>
      <c r="BG114" s="724"/>
      <c r="BH114" s="725"/>
      <c r="BI114" s="753"/>
      <c r="BJ114" s="753"/>
      <c r="BK114" s="723">
        <f t="shared" si="317"/>
        <v>0</v>
      </c>
      <c r="BL114" s="724"/>
      <c r="BM114" s="725"/>
      <c r="BN114" s="723">
        <f t="shared" ref="BN114:CE114" si="332">+BN98-BN107</f>
        <v>0</v>
      </c>
      <c r="BO114" s="724"/>
      <c r="BP114" s="725"/>
      <c r="BQ114" s="723">
        <f t="shared" ref="BQ114:CE114" si="333">+BQ98-BQ107</f>
        <v>0</v>
      </c>
      <c r="BR114" s="724"/>
      <c r="BS114" s="725"/>
      <c r="BT114" s="723">
        <f t="shared" ref="BT114:CE114" si="334">+BT98-BT107</f>
        <v>0</v>
      </c>
      <c r="BU114" s="724"/>
      <c r="BV114" s="725"/>
      <c r="BW114" s="723">
        <f t="shared" ref="BW114:CE114" si="335">+BW98-BW107</f>
        <v>0</v>
      </c>
      <c r="BX114" s="724"/>
      <c r="BY114" s="725"/>
      <c r="BZ114" s="723">
        <f t="shared" ref="BZ114:CE114" si="336">+BZ98-BZ107</f>
        <v>0</v>
      </c>
      <c r="CA114" s="724"/>
      <c r="CB114" s="725"/>
      <c r="CC114" s="723">
        <f t="shared" ref="CC114:CE114" si="337">+CC98-CC107</f>
        <v>0</v>
      </c>
      <c r="CD114" s="724"/>
      <c r="CE114" s="725"/>
      <c r="CF114" s="723">
        <f t="shared" si="324"/>
        <v>0</v>
      </c>
      <c r="CG114" s="724"/>
      <c r="CH114" s="725"/>
      <c r="CI114" s="723">
        <f t="shared" ref="CI114:CT114" si="338">+CI98-CI107</f>
        <v>0</v>
      </c>
      <c r="CJ114" s="724"/>
      <c r="CK114" s="725"/>
      <c r="CL114" s="723">
        <f t="shared" ref="CL114:CT114" si="339">+CL98-CL107</f>
        <v>0</v>
      </c>
      <c r="CM114" s="724"/>
      <c r="CN114" s="725"/>
      <c r="CO114" s="723">
        <f t="shared" ref="CO114:CT114" si="340">+CO98-CO107</f>
        <v>0</v>
      </c>
      <c r="CP114" s="724"/>
      <c r="CQ114" s="725"/>
      <c r="CR114" s="723">
        <f t="shared" ref="CR114:CT114" si="341">+CR98-CR107</f>
        <v>0</v>
      </c>
      <c r="CS114" s="724"/>
      <c r="CT114" s="725"/>
      <c r="CU114" s="93"/>
      <c r="CV114" s="95"/>
      <c r="CY114" s="135"/>
    </row>
    <row r="115" spans="1:103" s="86" customFormat="1" ht="12" hidden="1" customHeight="1" x14ac:dyDescent="0.3">
      <c r="A115" s="92"/>
      <c r="B115" s="93"/>
      <c r="C115" s="93"/>
      <c r="D115" s="93"/>
      <c r="E115" s="98"/>
      <c r="F115" s="98"/>
      <c r="G115" s="98"/>
      <c r="H115" s="98"/>
      <c r="I115" s="98"/>
      <c r="J115" s="98"/>
      <c r="K115" s="98"/>
      <c r="L115" s="98"/>
      <c r="M115" s="98"/>
      <c r="N115" s="97"/>
      <c r="O115" s="111"/>
      <c r="P115" s="111"/>
      <c r="Q115" s="111"/>
      <c r="R115" s="111"/>
      <c r="S115" s="111"/>
      <c r="T115" s="111"/>
      <c r="U115" s="111"/>
      <c r="V115" s="111"/>
      <c r="W115" s="111"/>
      <c r="X115" s="111"/>
      <c r="Y115" s="726" t="s">
        <v>95</v>
      </c>
      <c r="Z115" s="723">
        <f t="shared" si="312"/>
        <v>0</v>
      </c>
      <c r="AA115" s="724"/>
      <c r="AB115" s="725"/>
      <c r="AC115" s="723">
        <f t="shared" si="293"/>
        <v>0</v>
      </c>
      <c r="AD115" s="724"/>
      <c r="AE115" s="725"/>
      <c r="AF115" s="723">
        <f t="shared" si="293"/>
        <v>0</v>
      </c>
      <c r="AG115" s="724"/>
      <c r="AH115" s="725"/>
      <c r="AI115" s="723">
        <f t="shared" si="293"/>
        <v>0</v>
      </c>
      <c r="AJ115" s="724"/>
      <c r="AK115" s="725"/>
      <c r="AL115" s="723">
        <f t="shared" si="293"/>
        <v>0</v>
      </c>
      <c r="AM115" s="724"/>
      <c r="AN115" s="725"/>
      <c r="AO115" s="723">
        <f t="shared" si="293"/>
        <v>0</v>
      </c>
      <c r="AP115" s="724"/>
      <c r="AQ115" s="725"/>
      <c r="AR115" s="723">
        <f t="shared" si="293"/>
        <v>0</v>
      </c>
      <c r="AS115" s="724"/>
      <c r="AT115" s="725"/>
      <c r="AU115" s="753"/>
      <c r="AV115" s="753"/>
      <c r="AW115" s="723">
        <f t="shared" si="313"/>
        <v>0</v>
      </c>
      <c r="AX115" s="724"/>
      <c r="AY115" s="725"/>
      <c r="AZ115" s="723">
        <f t="shared" ref="AZ115:BH115" si="342">+AZ99-AZ108</f>
        <v>0</v>
      </c>
      <c r="BA115" s="724"/>
      <c r="BB115" s="725"/>
      <c r="BC115" s="723">
        <f t="shared" ref="BC115:BH115" si="343">+BC99-BC108</f>
        <v>0</v>
      </c>
      <c r="BD115" s="724"/>
      <c r="BE115" s="725"/>
      <c r="BF115" s="723">
        <f t="shared" ref="BF115:BH115" si="344">+BF99-BF108</f>
        <v>0</v>
      </c>
      <c r="BG115" s="724"/>
      <c r="BH115" s="725"/>
      <c r="BI115" s="753"/>
      <c r="BJ115" s="753"/>
      <c r="BK115" s="723">
        <f t="shared" si="317"/>
        <v>0</v>
      </c>
      <c r="BL115" s="724"/>
      <c r="BM115" s="725"/>
      <c r="BN115" s="723">
        <f t="shared" ref="BN115:CE115" si="345">+BN99-BN108</f>
        <v>0</v>
      </c>
      <c r="BO115" s="724"/>
      <c r="BP115" s="725"/>
      <c r="BQ115" s="723">
        <f t="shared" ref="BQ115:CE115" si="346">+BQ99-BQ108</f>
        <v>0</v>
      </c>
      <c r="BR115" s="724"/>
      <c r="BS115" s="725"/>
      <c r="BT115" s="723">
        <f t="shared" ref="BT115:CE115" si="347">+BT99-BT108</f>
        <v>0</v>
      </c>
      <c r="BU115" s="724"/>
      <c r="BV115" s="725"/>
      <c r="BW115" s="723">
        <f t="shared" ref="BW115:CE115" si="348">+BW99-BW108</f>
        <v>0</v>
      </c>
      <c r="BX115" s="724"/>
      <c r="BY115" s="725"/>
      <c r="BZ115" s="723">
        <f t="shared" ref="BZ115:CE115" si="349">+BZ99-BZ108</f>
        <v>0</v>
      </c>
      <c r="CA115" s="724"/>
      <c r="CB115" s="725"/>
      <c r="CC115" s="723">
        <f t="shared" ref="CC115:CE115" si="350">+CC99-CC108</f>
        <v>0</v>
      </c>
      <c r="CD115" s="724"/>
      <c r="CE115" s="725"/>
      <c r="CF115" s="723">
        <f t="shared" si="324"/>
        <v>0</v>
      </c>
      <c r="CG115" s="724"/>
      <c r="CH115" s="725"/>
      <c r="CI115" s="723">
        <f t="shared" ref="CI115:CT115" si="351">+CI99-CI108</f>
        <v>0</v>
      </c>
      <c r="CJ115" s="724"/>
      <c r="CK115" s="725"/>
      <c r="CL115" s="723">
        <f t="shared" ref="CL115:CT115" si="352">+CL99-CL108</f>
        <v>0</v>
      </c>
      <c r="CM115" s="724"/>
      <c r="CN115" s="725"/>
      <c r="CO115" s="723">
        <f t="shared" ref="CO115:CT115" si="353">+CO99-CO108</f>
        <v>0</v>
      </c>
      <c r="CP115" s="724"/>
      <c r="CQ115" s="725"/>
      <c r="CR115" s="723">
        <f t="shared" ref="CR115:CT115" si="354">+CR99-CR108</f>
        <v>0</v>
      </c>
      <c r="CS115" s="724"/>
      <c r="CT115" s="725"/>
      <c r="CU115" s="93"/>
      <c r="CV115" s="95"/>
      <c r="CY115" s="135"/>
    </row>
    <row r="116" spans="1:103" s="86" customFormat="1" ht="3" hidden="1" customHeight="1" x14ac:dyDescent="0.3">
      <c r="A116" s="92"/>
      <c r="B116" s="93"/>
      <c r="C116" s="93"/>
      <c r="D116" s="93"/>
      <c r="E116" s="93"/>
      <c r="F116" s="93"/>
      <c r="G116" s="93"/>
      <c r="H116" s="93"/>
      <c r="I116" s="93"/>
      <c r="J116" s="93"/>
      <c r="K116" s="93"/>
      <c r="L116" s="93"/>
      <c r="M116" s="93"/>
      <c r="N116" s="93"/>
      <c r="O116" s="93"/>
      <c r="P116" s="93"/>
      <c r="Q116" s="93"/>
      <c r="R116" s="93"/>
      <c r="S116" s="93"/>
      <c r="T116" s="93"/>
      <c r="U116" s="93"/>
      <c r="V116" s="94"/>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5"/>
      <c r="CY116" s="135"/>
    </row>
    <row r="117" spans="1:103" s="86" customFormat="1" ht="3" hidden="1" customHeight="1" x14ac:dyDescent="0.3">
      <c r="A117" s="92"/>
      <c r="B117" s="93"/>
      <c r="C117" s="93"/>
      <c r="D117" s="93"/>
      <c r="E117" s="93"/>
      <c r="F117" s="93"/>
      <c r="G117" s="93"/>
      <c r="H117" s="93"/>
      <c r="I117" s="93"/>
      <c r="J117" s="93"/>
      <c r="K117" s="93"/>
      <c r="L117" s="93"/>
      <c r="M117" s="93"/>
      <c r="N117" s="93"/>
      <c r="O117" s="93"/>
      <c r="P117" s="93"/>
      <c r="Q117" s="93"/>
      <c r="R117" s="93"/>
      <c r="S117" s="93"/>
      <c r="T117" s="93"/>
      <c r="U117" s="93"/>
      <c r="V117" s="94"/>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5"/>
      <c r="CY117" s="135"/>
    </row>
    <row r="118" spans="1:103" s="86" customFormat="1" ht="3" hidden="1" customHeight="1" x14ac:dyDescent="0.3">
      <c r="A118" s="92"/>
      <c r="B118" s="93"/>
      <c r="C118" s="93"/>
      <c r="D118" s="93"/>
      <c r="E118" s="93"/>
      <c r="F118" s="93"/>
      <c r="G118" s="93"/>
      <c r="H118" s="93"/>
      <c r="I118" s="93"/>
      <c r="J118" s="93"/>
      <c r="K118" s="93"/>
      <c r="L118" s="93"/>
      <c r="M118" s="93"/>
      <c r="N118" s="93"/>
      <c r="O118" s="93"/>
      <c r="P118" s="93"/>
      <c r="Q118" s="93"/>
      <c r="R118" s="93"/>
      <c r="S118" s="93"/>
      <c r="T118" s="93"/>
      <c r="U118" s="93"/>
      <c r="V118" s="94"/>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5"/>
      <c r="CY118" s="135"/>
    </row>
    <row r="119" spans="1:103" s="86" customFormat="1" ht="3" hidden="1" customHeight="1" x14ac:dyDescent="0.3">
      <c r="A119" s="92"/>
      <c r="B119" s="93"/>
      <c r="C119" s="93"/>
      <c r="D119" s="93"/>
      <c r="E119" s="93"/>
      <c r="F119" s="93"/>
      <c r="G119" s="93"/>
      <c r="H119" s="93"/>
      <c r="I119" s="93"/>
      <c r="J119" s="93"/>
      <c r="K119" s="93"/>
      <c r="L119" s="93"/>
      <c r="M119" s="93"/>
      <c r="N119" s="93"/>
      <c r="O119" s="93"/>
      <c r="P119" s="93"/>
      <c r="Q119" s="93"/>
      <c r="R119" s="93"/>
      <c r="S119" s="93"/>
      <c r="T119" s="93"/>
      <c r="U119" s="93"/>
      <c r="V119" s="94"/>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5"/>
      <c r="CY119" s="135"/>
    </row>
    <row r="120" spans="1:103" s="398" customFormat="1" ht="12" hidden="1" customHeight="1" x14ac:dyDescent="0.3">
      <c r="A120" s="727"/>
      <c r="B120" s="331"/>
      <c r="C120" s="331"/>
      <c r="D120" s="331"/>
      <c r="E120" s="331"/>
      <c r="F120" s="331"/>
      <c r="G120" s="331"/>
      <c r="H120" s="331"/>
      <c r="I120" s="331"/>
      <c r="J120" s="331"/>
      <c r="K120" s="331"/>
      <c r="L120" s="331"/>
      <c r="M120" s="331"/>
      <c r="N120" s="331"/>
      <c r="O120" s="738" t="s">
        <v>53</v>
      </c>
      <c r="P120" s="739"/>
      <c r="Q120" s="739"/>
      <c r="R120" s="739"/>
      <c r="S120" s="739"/>
      <c r="T120" s="739"/>
      <c r="U120" s="739"/>
      <c r="V120" s="739"/>
      <c r="W120" s="739"/>
      <c r="X120" s="739"/>
      <c r="Y120" s="740"/>
      <c r="Z120" s="738" t="s">
        <v>41</v>
      </c>
      <c r="AA120" s="739"/>
      <c r="AB120" s="739"/>
      <c r="AC120" s="739"/>
      <c r="AD120" s="739"/>
      <c r="AE120" s="739"/>
      <c r="AF120" s="739"/>
      <c r="AG120" s="739"/>
      <c r="AH120" s="739"/>
      <c r="AI120" s="739"/>
      <c r="AJ120" s="739"/>
      <c r="AK120" s="739"/>
      <c r="AL120" s="739"/>
      <c r="AM120" s="739"/>
      <c r="AN120" s="739"/>
      <c r="AO120" s="739"/>
      <c r="AP120" s="739"/>
      <c r="AQ120" s="740"/>
      <c r="AR120" s="741">
        <f>SUM(Z111:AT111)</f>
        <v>0</v>
      </c>
      <c r="AS120" s="742"/>
      <c r="AT120" s="743"/>
      <c r="AU120" s="744"/>
      <c r="AV120" s="744"/>
      <c r="AW120" s="738" t="s">
        <v>40</v>
      </c>
      <c r="AX120" s="739"/>
      <c r="AY120" s="739"/>
      <c r="AZ120" s="739"/>
      <c r="BA120" s="739"/>
      <c r="BB120" s="739"/>
      <c r="BC120" s="739"/>
      <c r="BD120" s="739"/>
      <c r="BE120" s="740"/>
      <c r="BF120" s="741">
        <f>13*SUM(AW111:BH111)</f>
        <v>0</v>
      </c>
      <c r="BG120" s="742"/>
      <c r="BH120" s="743"/>
      <c r="BI120" s="744"/>
      <c r="BJ120" s="744"/>
      <c r="BK120" s="738" t="s">
        <v>42</v>
      </c>
      <c r="BL120" s="739"/>
      <c r="BM120" s="739"/>
      <c r="BN120" s="739"/>
      <c r="BO120" s="739"/>
      <c r="BP120" s="739"/>
      <c r="BQ120" s="739"/>
      <c r="BR120" s="739"/>
      <c r="BS120" s="739"/>
      <c r="BT120" s="739"/>
      <c r="BU120" s="739"/>
      <c r="BV120" s="739"/>
      <c r="BW120" s="739"/>
      <c r="BX120" s="739"/>
      <c r="BY120" s="739"/>
      <c r="BZ120" s="739"/>
      <c r="CA120" s="739"/>
      <c r="CB120" s="739"/>
      <c r="CC120" s="739"/>
      <c r="CD120" s="739"/>
      <c r="CE120" s="739"/>
      <c r="CF120" s="739"/>
      <c r="CG120" s="739"/>
      <c r="CH120" s="739"/>
      <c r="CI120" s="739"/>
      <c r="CJ120" s="739"/>
      <c r="CK120" s="739"/>
      <c r="CL120" s="739"/>
      <c r="CM120" s="739"/>
      <c r="CN120" s="739"/>
      <c r="CO120" s="739"/>
      <c r="CP120" s="739"/>
      <c r="CQ120" s="740"/>
      <c r="CR120" s="741">
        <f>+SUM(BK111:CT111)</f>
        <v>0</v>
      </c>
      <c r="CS120" s="742"/>
      <c r="CT120" s="743"/>
      <c r="CU120" s="331"/>
      <c r="CV120" s="735"/>
      <c r="CY120" s="736"/>
    </row>
    <row r="121" spans="1:103" s="86" customFormat="1" ht="3" hidden="1" customHeight="1" x14ac:dyDescent="0.3">
      <c r="A121" s="92"/>
      <c r="B121" s="93"/>
      <c r="C121" s="93"/>
      <c r="D121" s="93"/>
      <c r="E121" s="93"/>
      <c r="F121" s="93"/>
      <c r="G121" s="93"/>
      <c r="H121" s="93"/>
      <c r="I121" s="93"/>
      <c r="J121" s="93"/>
      <c r="K121" s="93"/>
      <c r="L121" s="93"/>
      <c r="M121" s="93"/>
      <c r="N121" s="93"/>
      <c r="O121" s="93"/>
      <c r="P121" s="93"/>
      <c r="Q121" s="93"/>
      <c r="R121" s="93"/>
      <c r="S121" s="93"/>
      <c r="T121" s="93"/>
      <c r="U121" s="93"/>
      <c r="V121" s="94"/>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5"/>
      <c r="CY121" s="135"/>
    </row>
    <row r="122" spans="1:103" s="86" customFormat="1" ht="3" hidden="1" customHeight="1" x14ac:dyDescent="0.3">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5"/>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6"/>
      <c r="CY122" s="135"/>
    </row>
    <row r="123" spans="1:103" s="86" customFormat="1" ht="12" hidden="1" customHeight="1" x14ac:dyDescent="0.3">
      <c r="V123" s="87"/>
      <c r="CY123" s="135"/>
    </row>
    <row r="124" spans="1:103" s="86" customFormat="1" ht="12" hidden="1" customHeight="1" x14ac:dyDescent="0.3">
      <c r="V124" s="87"/>
      <c r="CY124" s="135"/>
    </row>
    <row r="125" spans="1:103" ht="12" hidden="1" customHeight="1" x14ac:dyDescent="0.3"/>
    <row r="126" spans="1:103" ht="12" hidden="1" customHeight="1" x14ac:dyDescent="0.3"/>
    <row r="127" spans="1:103" ht="12" hidden="1" customHeight="1" x14ac:dyDescent="0.3"/>
    <row r="128" spans="1:103" ht="12" hidden="1" customHeight="1" x14ac:dyDescent="0.3"/>
    <row r="129" ht="12" hidden="1" customHeight="1" x14ac:dyDescent="0.3"/>
    <row r="130" ht="12" hidden="1" customHeight="1" x14ac:dyDescent="0.3"/>
    <row r="131" ht="12" hidden="1" customHeight="1" x14ac:dyDescent="0.3"/>
    <row r="132" ht="12" hidden="1" customHeight="1" x14ac:dyDescent="0.3"/>
    <row r="133" ht="12" hidden="1" customHeight="1" x14ac:dyDescent="0.3"/>
    <row r="134" ht="12" hidden="1" customHeight="1" x14ac:dyDescent="0.3"/>
    <row r="135" ht="12" hidden="1" customHeight="1" x14ac:dyDescent="0.3"/>
    <row r="136" ht="12" hidden="1" customHeight="1" x14ac:dyDescent="0.3"/>
    <row r="137" ht="12" hidden="1" customHeight="1" x14ac:dyDescent="0.3"/>
    <row r="138" ht="12" hidden="1" customHeight="1" x14ac:dyDescent="0.3"/>
    <row r="139" ht="12" hidden="1" customHeight="1" x14ac:dyDescent="0.3"/>
  </sheetData>
  <sheetProtection algorithmName="SHA-512" hashValue="eYGOdxqJUhHPBLtVUspuJY61HyCUraish+nx1D7wGG9P0dCxNYdG6dAxr47LBCJCCvQNnn2jn4tc6KkMjpiXkg==" saltValue="wabGnPHWH/ZZNT/3SAKmJQ==" spinCount="100000" sheet="1" sort="0" autoFilter="0"/>
  <autoFilter ref="X15:Y48" xr:uid="{00000000-0009-0000-0000-000004000000}"/>
  <mergeCells count="1676">
    <mergeCell ref="CC115:CE115"/>
    <mergeCell ref="CF115:CH115"/>
    <mergeCell ref="CI115:CK115"/>
    <mergeCell ref="CL115:CN115"/>
    <mergeCell ref="CO115:CQ115"/>
    <mergeCell ref="CR115:CT115"/>
    <mergeCell ref="AA11:CS11"/>
    <mergeCell ref="AA12:CS12"/>
    <mergeCell ref="AA13:CS13"/>
    <mergeCell ref="AO15:AQ15"/>
    <mergeCell ref="Z115:AB115"/>
    <mergeCell ref="AC115:AE115"/>
    <mergeCell ref="AF115:AH115"/>
    <mergeCell ref="AI115:AK115"/>
    <mergeCell ref="AL115:AN115"/>
    <mergeCell ref="AO115:AQ115"/>
    <mergeCell ref="AR115:AT115"/>
    <mergeCell ref="AW115:AY115"/>
    <mergeCell ref="AZ115:BB115"/>
    <mergeCell ref="BC115:BE115"/>
    <mergeCell ref="BF115:BH115"/>
    <mergeCell ref="BK115:BM115"/>
    <mergeCell ref="BN115:BP115"/>
    <mergeCell ref="BQ115:BS115"/>
    <mergeCell ref="BT115:BV115"/>
    <mergeCell ref="BW115:BY115"/>
    <mergeCell ref="BZ115:CB115"/>
    <mergeCell ref="CC113:CE113"/>
    <mergeCell ref="CF113:CH113"/>
    <mergeCell ref="CI113:CK113"/>
    <mergeCell ref="CL113:CN113"/>
    <mergeCell ref="CO113:CQ113"/>
    <mergeCell ref="CR113:CT113"/>
    <mergeCell ref="Z114:AB114"/>
    <mergeCell ref="AC114:AE114"/>
    <mergeCell ref="AF114:AH114"/>
    <mergeCell ref="AI114:AK114"/>
    <mergeCell ref="AL114:AN114"/>
    <mergeCell ref="AO114:AQ114"/>
    <mergeCell ref="AR114:AT114"/>
    <mergeCell ref="AW114:AY114"/>
    <mergeCell ref="AZ114:BB114"/>
    <mergeCell ref="BC114:BE114"/>
    <mergeCell ref="BF114:BH114"/>
    <mergeCell ref="BK114:BM114"/>
    <mergeCell ref="BN114:BP114"/>
    <mergeCell ref="BQ114:BS114"/>
    <mergeCell ref="BT114:BV114"/>
    <mergeCell ref="BW114:BY114"/>
    <mergeCell ref="BZ114:CB114"/>
    <mergeCell ref="CC114:CE114"/>
    <mergeCell ref="CF114:CH114"/>
    <mergeCell ref="CI114:CK114"/>
    <mergeCell ref="CL114:CN114"/>
    <mergeCell ref="CO114:CQ114"/>
    <mergeCell ref="CR114:CT114"/>
    <mergeCell ref="Z113:AB113"/>
    <mergeCell ref="AC113:AE113"/>
    <mergeCell ref="AF113:AH113"/>
    <mergeCell ref="AI113:AK113"/>
    <mergeCell ref="AL113:AN113"/>
    <mergeCell ref="AO113:AQ113"/>
    <mergeCell ref="AR113:AT113"/>
    <mergeCell ref="AW113:AY113"/>
    <mergeCell ref="AZ113:BB113"/>
    <mergeCell ref="BC113:BE113"/>
    <mergeCell ref="BF113:BH113"/>
    <mergeCell ref="BK113:BM113"/>
    <mergeCell ref="BN113:BP113"/>
    <mergeCell ref="BQ113:BS113"/>
    <mergeCell ref="BT113:BV113"/>
    <mergeCell ref="BW113:BY113"/>
    <mergeCell ref="BZ113:CB113"/>
    <mergeCell ref="CC108:CE108"/>
    <mergeCell ref="CF108:CH108"/>
    <mergeCell ref="CI108:CK108"/>
    <mergeCell ref="CL108:CN108"/>
    <mergeCell ref="CO108:CQ108"/>
    <mergeCell ref="CR108:CT108"/>
    <mergeCell ref="Z112:AB112"/>
    <mergeCell ref="AC112:AE112"/>
    <mergeCell ref="AF112:AH112"/>
    <mergeCell ref="AI112:AK112"/>
    <mergeCell ref="AL112:AN112"/>
    <mergeCell ref="AO112:AQ112"/>
    <mergeCell ref="AR112:AT112"/>
    <mergeCell ref="AW112:AY112"/>
    <mergeCell ref="AZ112:BB112"/>
    <mergeCell ref="BC112:BE112"/>
    <mergeCell ref="BF112:BH112"/>
    <mergeCell ref="BK112:BM112"/>
    <mergeCell ref="BN112:BP112"/>
    <mergeCell ref="BQ112:BS112"/>
    <mergeCell ref="BT112:BV112"/>
    <mergeCell ref="BW112:BY112"/>
    <mergeCell ref="BZ112:CB112"/>
    <mergeCell ref="CC112:CE112"/>
    <mergeCell ref="CF112:CH112"/>
    <mergeCell ref="CI112:CK112"/>
    <mergeCell ref="CL112:CN112"/>
    <mergeCell ref="CO112:CQ112"/>
    <mergeCell ref="CR112:CT112"/>
    <mergeCell ref="Z108:AB108"/>
    <mergeCell ref="AC108:AE108"/>
    <mergeCell ref="AF108:AH108"/>
    <mergeCell ref="AI108:AK108"/>
    <mergeCell ref="AL108:AN108"/>
    <mergeCell ref="AO108:AQ108"/>
    <mergeCell ref="AR108:AT108"/>
    <mergeCell ref="AW108:AY108"/>
    <mergeCell ref="AZ108:BB108"/>
    <mergeCell ref="BC108:BE108"/>
    <mergeCell ref="BF108:BH108"/>
    <mergeCell ref="BK108:BM108"/>
    <mergeCell ref="BN108:BP108"/>
    <mergeCell ref="BQ108:BS108"/>
    <mergeCell ref="BT108:BV108"/>
    <mergeCell ref="BW108:BY108"/>
    <mergeCell ref="BZ108:CB108"/>
    <mergeCell ref="CC106:CE106"/>
    <mergeCell ref="CF106:CH106"/>
    <mergeCell ref="CI106:CK106"/>
    <mergeCell ref="CL106:CN106"/>
    <mergeCell ref="CO106:CQ106"/>
    <mergeCell ref="CR106:CT106"/>
    <mergeCell ref="Z107:AB107"/>
    <mergeCell ref="AC107:AE107"/>
    <mergeCell ref="AF107:AH107"/>
    <mergeCell ref="AI107:AK107"/>
    <mergeCell ref="AL107:AN107"/>
    <mergeCell ref="AO107:AQ107"/>
    <mergeCell ref="AR107:AT107"/>
    <mergeCell ref="AW107:AY107"/>
    <mergeCell ref="AZ107:BB107"/>
    <mergeCell ref="BC107:BE107"/>
    <mergeCell ref="BF107:BH107"/>
    <mergeCell ref="BK107:BM107"/>
    <mergeCell ref="BN107:BP107"/>
    <mergeCell ref="BQ107:BS107"/>
    <mergeCell ref="BT107:BV107"/>
    <mergeCell ref="BW107:BY107"/>
    <mergeCell ref="BZ107:CB107"/>
    <mergeCell ref="CC107:CE107"/>
    <mergeCell ref="CF107:CH107"/>
    <mergeCell ref="CI107:CK107"/>
    <mergeCell ref="CL107:CN107"/>
    <mergeCell ref="CO107:CQ107"/>
    <mergeCell ref="CR107:CT107"/>
    <mergeCell ref="Z106:AB106"/>
    <mergeCell ref="AC106:AE106"/>
    <mergeCell ref="AF106:AH106"/>
    <mergeCell ref="AI106:AK106"/>
    <mergeCell ref="AL106:AN106"/>
    <mergeCell ref="AO106:AQ106"/>
    <mergeCell ref="AR106:AT106"/>
    <mergeCell ref="AW106:AY106"/>
    <mergeCell ref="AZ106:BB106"/>
    <mergeCell ref="BC106:BE106"/>
    <mergeCell ref="BF106:BH106"/>
    <mergeCell ref="BK106:BM106"/>
    <mergeCell ref="BN106:BP106"/>
    <mergeCell ref="BQ106:BS106"/>
    <mergeCell ref="BT106:BV106"/>
    <mergeCell ref="BW106:BY106"/>
    <mergeCell ref="BZ106:CB106"/>
    <mergeCell ref="CC99:CE99"/>
    <mergeCell ref="CF99:CH99"/>
    <mergeCell ref="CI99:CK99"/>
    <mergeCell ref="CL99:CN99"/>
    <mergeCell ref="CO99:CQ99"/>
    <mergeCell ref="CR99:CT99"/>
    <mergeCell ref="Z105:AB105"/>
    <mergeCell ref="AC105:AE105"/>
    <mergeCell ref="AF105:AH105"/>
    <mergeCell ref="AI105:AK105"/>
    <mergeCell ref="AL105:AN105"/>
    <mergeCell ref="AO105:AQ105"/>
    <mergeCell ref="AR105:AT105"/>
    <mergeCell ref="AW105:AY105"/>
    <mergeCell ref="AZ105:BB105"/>
    <mergeCell ref="BC105:BE105"/>
    <mergeCell ref="BF105:BH105"/>
    <mergeCell ref="BK105:BM105"/>
    <mergeCell ref="BN105:BP105"/>
    <mergeCell ref="BQ105:BS105"/>
    <mergeCell ref="BT105:BV105"/>
    <mergeCell ref="BW105:BY105"/>
    <mergeCell ref="BZ105:CB105"/>
    <mergeCell ref="CC105:CE105"/>
    <mergeCell ref="CF105:CH105"/>
    <mergeCell ref="CI105:CK105"/>
    <mergeCell ref="CL105:CN105"/>
    <mergeCell ref="CO105:CQ105"/>
    <mergeCell ref="CR105:CT105"/>
    <mergeCell ref="Z99:AB99"/>
    <mergeCell ref="AC99:AE99"/>
    <mergeCell ref="AF99:AH99"/>
    <mergeCell ref="AI99:AK99"/>
    <mergeCell ref="AL99:AN99"/>
    <mergeCell ref="AO99:AQ99"/>
    <mergeCell ref="AR99:AT99"/>
    <mergeCell ref="AW99:AY99"/>
    <mergeCell ref="AZ99:BB99"/>
    <mergeCell ref="BC99:BE99"/>
    <mergeCell ref="BF99:BH99"/>
    <mergeCell ref="BK99:BM99"/>
    <mergeCell ref="BN99:BP99"/>
    <mergeCell ref="BQ99:BS99"/>
    <mergeCell ref="BT99:BV99"/>
    <mergeCell ref="BW99:BY99"/>
    <mergeCell ref="BZ99:CB99"/>
    <mergeCell ref="CC97:CE97"/>
    <mergeCell ref="CF97:CH97"/>
    <mergeCell ref="CI97:CK97"/>
    <mergeCell ref="CL97:CN97"/>
    <mergeCell ref="CO97:CQ97"/>
    <mergeCell ref="CR97:CT97"/>
    <mergeCell ref="Z98:AB98"/>
    <mergeCell ref="AC98:AE98"/>
    <mergeCell ref="AF98:AH98"/>
    <mergeCell ref="AI98:AK98"/>
    <mergeCell ref="AL98:AN98"/>
    <mergeCell ref="AO98:AQ98"/>
    <mergeCell ref="AR98:AT98"/>
    <mergeCell ref="AW98:AY98"/>
    <mergeCell ref="AZ98:BB98"/>
    <mergeCell ref="BC98:BE98"/>
    <mergeCell ref="BF98:BH98"/>
    <mergeCell ref="BK98:BM98"/>
    <mergeCell ref="BN98:BP98"/>
    <mergeCell ref="BQ98:BS98"/>
    <mergeCell ref="BT98:BV98"/>
    <mergeCell ref="BW98:BY98"/>
    <mergeCell ref="BZ98:CB98"/>
    <mergeCell ref="CC98:CE98"/>
    <mergeCell ref="CF98:CH98"/>
    <mergeCell ref="CI98:CK98"/>
    <mergeCell ref="CL98:CN98"/>
    <mergeCell ref="CO98:CQ98"/>
    <mergeCell ref="CR98:CT98"/>
    <mergeCell ref="Z97:AB97"/>
    <mergeCell ref="AC97:AE97"/>
    <mergeCell ref="AF97:AH97"/>
    <mergeCell ref="AI97:AK97"/>
    <mergeCell ref="AL97:AN97"/>
    <mergeCell ref="AO97:AQ97"/>
    <mergeCell ref="AR97:AT97"/>
    <mergeCell ref="AW97:AY97"/>
    <mergeCell ref="AZ97:BB97"/>
    <mergeCell ref="BC97:BE97"/>
    <mergeCell ref="BF97:BH97"/>
    <mergeCell ref="BK97:BM97"/>
    <mergeCell ref="BN97:BP97"/>
    <mergeCell ref="BQ97:BS97"/>
    <mergeCell ref="BT97:BV97"/>
    <mergeCell ref="BW97:BY97"/>
    <mergeCell ref="BZ97:CB97"/>
    <mergeCell ref="CC92:CE92"/>
    <mergeCell ref="CF92:CH92"/>
    <mergeCell ref="CI92:CK92"/>
    <mergeCell ref="CL92:CN92"/>
    <mergeCell ref="CO92:CQ92"/>
    <mergeCell ref="CR92:CT92"/>
    <mergeCell ref="Z96:AB96"/>
    <mergeCell ref="AC96:AE96"/>
    <mergeCell ref="AF96:AH96"/>
    <mergeCell ref="AI96:AK96"/>
    <mergeCell ref="AL96:AN96"/>
    <mergeCell ref="AO96:AQ96"/>
    <mergeCell ref="AR96:AT96"/>
    <mergeCell ref="AW96:AY96"/>
    <mergeCell ref="AZ96:BB96"/>
    <mergeCell ref="BC96:BE96"/>
    <mergeCell ref="BF96:BH96"/>
    <mergeCell ref="BK96:BM96"/>
    <mergeCell ref="BN96:BP96"/>
    <mergeCell ref="BQ96:BS96"/>
    <mergeCell ref="BT96:BV96"/>
    <mergeCell ref="BW96:BY96"/>
    <mergeCell ref="BZ96:CB96"/>
    <mergeCell ref="CC96:CE96"/>
    <mergeCell ref="CF96:CH96"/>
    <mergeCell ref="CI96:CK96"/>
    <mergeCell ref="CL96:CN96"/>
    <mergeCell ref="CO96:CQ96"/>
    <mergeCell ref="CR96:CT96"/>
    <mergeCell ref="Z92:AB92"/>
    <mergeCell ref="AC92:AE92"/>
    <mergeCell ref="AF92:AH92"/>
    <mergeCell ref="AI92:AK92"/>
    <mergeCell ref="AL92:AN92"/>
    <mergeCell ref="AO92:AQ92"/>
    <mergeCell ref="AR92:AT92"/>
    <mergeCell ref="AW92:AY92"/>
    <mergeCell ref="AZ92:BB92"/>
    <mergeCell ref="BC92:BE92"/>
    <mergeCell ref="BF92:BH92"/>
    <mergeCell ref="BK92:BM92"/>
    <mergeCell ref="BN92:BP92"/>
    <mergeCell ref="BQ92:BS92"/>
    <mergeCell ref="BT92:BV92"/>
    <mergeCell ref="BW92:BY92"/>
    <mergeCell ref="BZ92:CB92"/>
    <mergeCell ref="CC90:CE90"/>
    <mergeCell ref="CF90:CH90"/>
    <mergeCell ref="CI90:CK90"/>
    <mergeCell ref="CL90:CN90"/>
    <mergeCell ref="CO90:CQ90"/>
    <mergeCell ref="CR90:CT90"/>
    <mergeCell ref="Z91:AB91"/>
    <mergeCell ref="AC91:AE91"/>
    <mergeCell ref="AF91:AH91"/>
    <mergeCell ref="AI91:AK91"/>
    <mergeCell ref="AL91:AN91"/>
    <mergeCell ref="AO91:AQ91"/>
    <mergeCell ref="AR91:AT91"/>
    <mergeCell ref="AW91:AY91"/>
    <mergeCell ref="AZ91:BB91"/>
    <mergeCell ref="BC91:BE91"/>
    <mergeCell ref="BF91:BH91"/>
    <mergeCell ref="BK91:BM91"/>
    <mergeCell ref="BN91:BP91"/>
    <mergeCell ref="BQ91:BS91"/>
    <mergeCell ref="BT91:BV91"/>
    <mergeCell ref="BW91:BY91"/>
    <mergeCell ref="BZ91:CB91"/>
    <mergeCell ref="CC91:CE91"/>
    <mergeCell ref="CF91:CH91"/>
    <mergeCell ref="CI91:CK91"/>
    <mergeCell ref="CL91:CN91"/>
    <mergeCell ref="CO91:CQ91"/>
    <mergeCell ref="CR91:CT91"/>
    <mergeCell ref="Z90:AB90"/>
    <mergeCell ref="AC90:AE90"/>
    <mergeCell ref="AF90:AH90"/>
    <mergeCell ref="AI90:AK90"/>
    <mergeCell ref="AL90:AN90"/>
    <mergeCell ref="AO90:AQ90"/>
    <mergeCell ref="AR90:AT90"/>
    <mergeCell ref="AW90:AY90"/>
    <mergeCell ref="AZ90:BB90"/>
    <mergeCell ref="BC90:BE90"/>
    <mergeCell ref="BF90:BH90"/>
    <mergeCell ref="BK90:BM90"/>
    <mergeCell ref="BN90:BP90"/>
    <mergeCell ref="BQ90:BS90"/>
    <mergeCell ref="BT90:BV90"/>
    <mergeCell ref="BW90:BY90"/>
    <mergeCell ref="BZ90:CB90"/>
    <mergeCell ref="BZ83:CB83"/>
    <mergeCell ref="CC83:CE83"/>
    <mergeCell ref="CF83:CH83"/>
    <mergeCell ref="CI83:CK83"/>
    <mergeCell ref="CL83:CN83"/>
    <mergeCell ref="CO83:CQ83"/>
    <mergeCell ref="CR83:CT83"/>
    <mergeCell ref="Z89:AB89"/>
    <mergeCell ref="AC89:AE89"/>
    <mergeCell ref="AF89:AH89"/>
    <mergeCell ref="AI89:AK89"/>
    <mergeCell ref="AL89:AN89"/>
    <mergeCell ref="AO89:AQ89"/>
    <mergeCell ref="AR89:AT89"/>
    <mergeCell ref="AW89:AY89"/>
    <mergeCell ref="AZ89:BB89"/>
    <mergeCell ref="BC89:BE89"/>
    <mergeCell ref="BF89:BH89"/>
    <mergeCell ref="BK89:BM89"/>
    <mergeCell ref="BN89:BP89"/>
    <mergeCell ref="BQ89:BS89"/>
    <mergeCell ref="BT89:BV89"/>
    <mergeCell ref="BW89:BY89"/>
    <mergeCell ref="BZ89:CB89"/>
    <mergeCell ref="CC89:CE89"/>
    <mergeCell ref="CF89:CH89"/>
    <mergeCell ref="CI89:CK89"/>
    <mergeCell ref="CL89:CN89"/>
    <mergeCell ref="CO89:CQ89"/>
    <mergeCell ref="CR89:CT89"/>
    <mergeCell ref="BZ81:CB81"/>
    <mergeCell ref="CC81:CE81"/>
    <mergeCell ref="CF81:CH81"/>
    <mergeCell ref="CI81:CK81"/>
    <mergeCell ref="CL81:CN81"/>
    <mergeCell ref="CO81:CQ81"/>
    <mergeCell ref="CR81:CT81"/>
    <mergeCell ref="BK82:BM82"/>
    <mergeCell ref="BN82:BP82"/>
    <mergeCell ref="BQ82:BS82"/>
    <mergeCell ref="BT82:BV82"/>
    <mergeCell ref="BW82:BY82"/>
    <mergeCell ref="BZ82:CB82"/>
    <mergeCell ref="CC82:CE82"/>
    <mergeCell ref="CF82:CH82"/>
    <mergeCell ref="CI82:CK82"/>
    <mergeCell ref="CL82:CN82"/>
    <mergeCell ref="CO82:CQ82"/>
    <mergeCell ref="CR82:CT82"/>
    <mergeCell ref="AW81:AY81"/>
    <mergeCell ref="AZ81:BB81"/>
    <mergeCell ref="BC81:BE81"/>
    <mergeCell ref="BF81:BH81"/>
    <mergeCell ref="AW82:AY82"/>
    <mergeCell ref="AZ82:BB82"/>
    <mergeCell ref="BC82:BE82"/>
    <mergeCell ref="BF82:BH82"/>
    <mergeCell ref="AW83:AY83"/>
    <mergeCell ref="AZ83:BB83"/>
    <mergeCell ref="BC83:BE83"/>
    <mergeCell ref="BF83:BH83"/>
    <mergeCell ref="BK80:BM80"/>
    <mergeCell ref="BN80:BP80"/>
    <mergeCell ref="BQ80:BS80"/>
    <mergeCell ref="BT80:BV80"/>
    <mergeCell ref="BW80:BY80"/>
    <mergeCell ref="BK81:BM81"/>
    <mergeCell ref="BN81:BP81"/>
    <mergeCell ref="BQ81:BS81"/>
    <mergeCell ref="BT81:BV81"/>
    <mergeCell ref="BW81:BY81"/>
    <mergeCell ref="BK83:BM83"/>
    <mergeCell ref="BN83:BP83"/>
    <mergeCell ref="BQ83:BS83"/>
    <mergeCell ref="BT83:BV83"/>
    <mergeCell ref="BW83:BY83"/>
    <mergeCell ref="Z81:AB81"/>
    <mergeCell ref="AC81:AE81"/>
    <mergeCell ref="AF81:AH81"/>
    <mergeCell ref="AI81:AK81"/>
    <mergeCell ref="AL81:AN81"/>
    <mergeCell ref="AO81:AQ81"/>
    <mergeCell ref="AR81:AT81"/>
    <mergeCell ref="Z82:AB82"/>
    <mergeCell ref="AC82:AE82"/>
    <mergeCell ref="AF82:AH82"/>
    <mergeCell ref="AI82:AK82"/>
    <mergeCell ref="AL82:AN82"/>
    <mergeCell ref="AO82:AQ82"/>
    <mergeCell ref="AR82:AT82"/>
    <mergeCell ref="Z83:AB83"/>
    <mergeCell ref="AC83:AE83"/>
    <mergeCell ref="AF83:AH83"/>
    <mergeCell ref="AI83:AK83"/>
    <mergeCell ref="AL83:AN83"/>
    <mergeCell ref="AO83:AQ83"/>
    <mergeCell ref="AR83:AT83"/>
    <mergeCell ref="Z80:AB80"/>
    <mergeCell ref="AC80:AE80"/>
    <mergeCell ref="AF80:AH80"/>
    <mergeCell ref="AI80:AK80"/>
    <mergeCell ref="AL80:AN80"/>
    <mergeCell ref="AO80:AQ80"/>
    <mergeCell ref="AR80:AT80"/>
    <mergeCell ref="AW80:AY80"/>
    <mergeCell ref="AZ80:BB80"/>
    <mergeCell ref="BC80:BE80"/>
    <mergeCell ref="BF80:BH80"/>
    <mergeCell ref="BZ80:CB80"/>
    <mergeCell ref="CC80:CE80"/>
    <mergeCell ref="CF80:CH80"/>
    <mergeCell ref="CI80:CK80"/>
    <mergeCell ref="CL80:CN80"/>
    <mergeCell ref="CO80:CQ80"/>
    <mergeCell ref="CR80:CT80"/>
    <mergeCell ref="Z76:AB76"/>
    <mergeCell ref="AC76:AE76"/>
    <mergeCell ref="AF76:AH76"/>
    <mergeCell ref="AI76:AK76"/>
    <mergeCell ref="AL76:AN76"/>
    <mergeCell ref="AO76:AQ76"/>
    <mergeCell ref="AR76:AT76"/>
    <mergeCell ref="AW73:AY73"/>
    <mergeCell ref="AZ73:BB73"/>
    <mergeCell ref="BC73:BE73"/>
    <mergeCell ref="BF73:BH73"/>
    <mergeCell ref="AW74:AY74"/>
    <mergeCell ref="AZ74:BB74"/>
    <mergeCell ref="BC74:BE74"/>
    <mergeCell ref="BF74:BH74"/>
    <mergeCell ref="AW75:AY75"/>
    <mergeCell ref="AZ75:BB75"/>
    <mergeCell ref="BC75:BE75"/>
    <mergeCell ref="BF75:BH75"/>
    <mergeCell ref="AW76:AY76"/>
    <mergeCell ref="AZ76:BB76"/>
    <mergeCell ref="BC76:BE76"/>
    <mergeCell ref="BF76:BH76"/>
    <mergeCell ref="Z73:AB73"/>
    <mergeCell ref="AC73:AE73"/>
    <mergeCell ref="AF73:AH73"/>
    <mergeCell ref="AI73:AK73"/>
    <mergeCell ref="AL73:AN73"/>
    <mergeCell ref="AO73:AQ73"/>
    <mergeCell ref="AR73:AT73"/>
    <mergeCell ref="Z74:AB74"/>
    <mergeCell ref="AC74:AE74"/>
    <mergeCell ref="AF74:AH74"/>
    <mergeCell ref="AI74:AK74"/>
    <mergeCell ref="AL74:AN74"/>
    <mergeCell ref="AO74:AQ74"/>
    <mergeCell ref="AR74:AT74"/>
    <mergeCell ref="Z75:AB75"/>
    <mergeCell ref="AC75:AE75"/>
    <mergeCell ref="AF75:AH75"/>
    <mergeCell ref="AI75:AK75"/>
    <mergeCell ref="AL75:AN75"/>
    <mergeCell ref="AO75:AQ75"/>
    <mergeCell ref="AR75:AT75"/>
    <mergeCell ref="BK68:BM68"/>
    <mergeCell ref="BN68:BP68"/>
    <mergeCell ref="BQ68:BS68"/>
    <mergeCell ref="BT68:BV68"/>
    <mergeCell ref="BW68:BY68"/>
    <mergeCell ref="BZ68:CB68"/>
    <mergeCell ref="CC68:CE68"/>
    <mergeCell ref="CF68:CH68"/>
    <mergeCell ref="CI68:CK68"/>
    <mergeCell ref="CL68:CN68"/>
    <mergeCell ref="CO68:CQ68"/>
    <mergeCell ref="CR68:CT68"/>
    <mergeCell ref="BK69:BM69"/>
    <mergeCell ref="BN69:BP69"/>
    <mergeCell ref="BQ69:BS69"/>
    <mergeCell ref="BT69:BV69"/>
    <mergeCell ref="BW69:BY69"/>
    <mergeCell ref="BZ69:CB69"/>
    <mergeCell ref="CC69:CE69"/>
    <mergeCell ref="CF69:CH69"/>
    <mergeCell ref="CI69:CK69"/>
    <mergeCell ref="CL69:CN69"/>
    <mergeCell ref="CO69:CQ69"/>
    <mergeCell ref="CR69:CT69"/>
    <mergeCell ref="BK66:BM66"/>
    <mergeCell ref="BN66:BP66"/>
    <mergeCell ref="BQ66:BS66"/>
    <mergeCell ref="BT66:BV66"/>
    <mergeCell ref="BW66:BY66"/>
    <mergeCell ref="BZ66:CB66"/>
    <mergeCell ref="CC66:CE66"/>
    <mergeCell ref="CF66:CH66"/>
    <mergeCell ref="CI66:CK66"/>
    <mergeCell ref="CL66:CN66"/>
    <mergeCell ref="CO66:CQ66"/>
    <mergeCell ref="CR66:CT66"/>
    <mergeCell ref="BK67:BM67"/>
    <mergeCell ref="BN67:BP67"/>
    <mergeCell ref="BQ67:BS67"/>
    <mergeCell ref="BT67:BV67"/>
    <mergeCell ref="BW67:BY67"/>
    <mergeCell ref="BZ67:CB67"/>
    <mergeCell ref="CC67:CE67"/>
    <mergeCell ref="CF67:CH67"/>
    <mergeCell ref="CI67:CK67"/>
    <mergeCell ref="CL67:CN67"/>
    <mergeCell ref="CO67:CQ67"/>
    <mergeCell ref="CR67:CT67"/>
    <mergeCell ref="Z69:AB69"/>
    <mergeCell ref="AC69:AE69"/>
    <mergeCell ref="AF69:AH69"/>
    <mergeCell ref="AI69:AK69"/>
    <mergeCell ref="AL69:AN69"/>
    <mergeCell ref="AO69:AQ69"/>
    <mergeCell ref="AR69:AT69"/>
    <mergeCell ref="AW66:AY66"/>
    <mergeCell ref="AZ66:BB66"/>
    <mergeCell ref="BC66:BE66"/>
    <mergeCell ref="BF66:BH66"/>
    <mergeCell ref="AW67:AY67"/>
    <mergeCell ref="AZ67:BB67"/>
    <mergeCell ref="BC67:BE67"/>
    <mergeCell ref="BF67:BH67"/>
    <mergeCell ref="AW68:AY68"/>
    <mergeCell ref="AZ68:BB68"/>
    <mergeCell ref="BC68:BE68"/>
    <mergeCell ref="BF68:BH68"/>
    <mergeCell ref="AW69:AY69"/>
    <mergeCell ref="AZ69:BB69"/>
    <mergeCell ref="BC69:BE69"/>
    <mergeCell ref="BF69:BH69"/>
    <mergeCell ref="Z66:AB66"/>
    <mergeCell ref="AC66:AE66"/>
    <mergeCell ref="AF66:AH66"/>
    <mergeCell ref="AI66:AK66"/>
    <mergeCell ref="AL66:AN66"/>
    <mergeCell ref="AO66:AQ66"/>
    <mergeCell ref="AR66:AT66"/>
    <mergeCell ref="Z67:AB67"/>
    <mergeCell ref="AC67:AE67"/>
    <mergeCell ref="AF67:AH67"/>
    <mergeCell ref="AI67:AK67"/>
    <mergeCell ref="AL67:AN67"/>
    <mergeCell ref="AO67:AQ67"/>
    <mergeCell ref="AR67:AT67"/>
    <mergeCell ref="Z68:AB68"/>
    <mergeCell ref="AC68:AE68"/>
    <mergeCell ref="AF68:AH68"/>
    <mergeCell ref="AI68:AK68"/>
    <mergeCell ref="AL68:AN68"/>
    <mergeCell ref="AO68:AQ68"/>
    <mergeCell ref="AR68:AT68"/>
    <mergeCell ref="AR21:AT21"/>
    <mergeCell ref="Z18:AB18"/>
    <mergeCell ref="AC18:AE18"/>
    <mergeCell ref="Z10:CT10"/>
    <mergeCell ref="AI35:AK35"/>
    <mergeCell ref="AL35:AN35"/>
    <mergeCell ref="AO29:AQ29"/>
    <mergeCell ref="BC43:BE43"/>
    <mergeCell ref="A9:CV9"/>
    <mergeCell ref="A5:CV6"/>
    <mergeCell ref="DU5:DW15"/>
    <mergeCell ref="AO17:AQ17"/>
    <mergeCell ref="AO18:AQ18"/>
    <mergeCell ref="AO19:AQ19"/>
    <mergeCell ref="AO20:AQ20"/>
    <mergeCell ref="AO21:AQ21"/>
    <mergeCell ref="AO22:AQ22"/>
    <mergeCell ref="AO23:AQ23"/>
    <mergeCell ref="AO24:AQ24"/>
    <mergeCell ref="AO25:AQ25"/>
    <mergeCell ref="AO26:AQ26"/>
    <mergeCell ref="AO27:AQ27"/>
    <mergeCell ref="AO28:AQ28"/>
    <mergeCell ref="BW15:BY15"/>
    <mergeCell ref="BZ15:CB15"/>
    <mergeCell ref="CC15:CE15"/>
    <mergeCell ref="CF15:CH15"/>
    <mergeCell ref="CI15:CK15"/>
    <mergeCell ref="CL26:CN26"/>
    <mergeCell ref="BK15:BM15"/>
    <mergeCell ref="BN15:BP15"/>
    <mergeCell ref="CO26:CQ26"/>
    <mergeCell ref="CR21:CT21"/>
    <mergeCell ref="AR22:AT22"/>
    <mergeCell ref="AR23:AT23"/>
    <mergeCell ref="AZ26:BB26"/>
    <mergeCell ref="AW32:AY32"/>
    <mergeCell ref="AZ32:BB32"/>
    <mergeCell ref="AR72:AT72"/>
    <mergeCell ref="AZ72:BB72"/>
    <mergeCell ref="U10:X14"/>
    <mergeCell ref="Y10:Y14"/>
    <mergeCell ref="AI15:AK15"/>
    <mergeCell ref="AL15:AN15"/>
    <mergeCell ref="AR15:AT15"/>
    <mergeCell ref="AW15:AY15"/>
    <mergeCell ref="AZ15:BB15"/>
    <mergeCell ref="BC15:BE15"/>
    <mergeCell ref="BF15:BH15"/>
    <mergeCell ref="AC65:AE65"/>
    <mergeCell ref="Z65:AB65"/>
    <mergeCell ref="AO16:AQ16"/>
    <mergeCell ref="AO33:AQ33"/>
    <mergeCell ref="AO34:AQ34"/>
    <mergeCell ref="AO35:AQ35"/>
    <mergeCell ref="AO36:AQ36"/>
    <mergeCell ref="AO37:AQ37"/>
    <mergeCell ref="AO38:AQ38"/>
    <mergeCell ref="AO39:AQ39"/>
    <mergeCell ref="AO40:AQ40"/>
    <mergeCell ref="AO41:AQ41"/>
    <mergeCell ref="AO42:AQ42"/>
    <mergeCell ref="AO43:AQ43"/>
    <mergeCell ref="AW24:AY24"/>
    <mergeCell ref="Z88:AB88"/>
    <mergeCell ref="AC42:AE42"/>
    <mergeCell ref="AI46:AK46"/>
    <mergeCell ref="AW27:AY27"/>
    <mergeCell ref="AZ27:BB27"/>
    <mergeCell ref="BC27:BE27"/>
    <mergeCell ref="BF27:BH27"/>
    <mergeCell ref="BF79:BH79"/>
    <mergeCell ref="BF43:BH43"/>
    <mergeCell ref="AW44:AY44"/>
    <mergeCell ref="AZ44:BB44"/>
    <mergeCell ref="BC44:BE44"/>
    <mergeCell ref="AO45:AQ45"/>
    <mergeCell ref="AI16:AK16"/>
    <mergeCell ref="BC72:BE72"/>
    <mergeCell ref="BF72:BH72"/>
    <mergeCell ref="AO72:AQ72"/>
    <mergeCell ref="BF31:BH31"/>
    <mergeCell ref="Z72:AB72"/>
    <mergeCell ref="AC72:AE72"/>
    <mergeCell ref="AF72:AH72"/>
    <mergeCell ref="AI72:AK72"/>
    <mergeCell ref="AL72:AN72"/>
    <mergeCell ref="Z16:AB16"/>
    <mergeCell ref="AC16:AE16"/>
    <mergeCell ref="AZ36:BB36"/>
    <mergeCell ref="BC36:BE36"/>
    <mergeCell ref="BF36:BH36"/>
    <mergeCell ref="AL46:AN46"/>
    <mergeCell ref="AW46:AY46"/>
    <mergeCell ref="BQ79:BS79"/>
    <mergeCell ref="BN79:BP79"/>
    <mergeCell ref="BK79:BM79"/>
    <mergeCell ref="BF25:BH25"/>
    <mergeCell ref="AW25:AY25"/>
    <mergeCell ref="AZ25:BB25"/>
    <mergeCell ref="AZ24:BB24"/>
    <mergeCell ref="AC88:AE88"/>
    <mergeCell ref="AF88:AH88"/>
    <mergeCell ref="AI88:AK88"/>
    <mergeCell ref="AL88:AN88"/>
    <mergeCell ref="AR88:AT88"/>
    <mergeCell ref="Z95:AB95"/>
    <mergeCell ref="AC95:AE95"/>
    <mergeCell ref="AF95:AH95"/>
    <mergeCell ref="AI95:AK95"/>
    <mergeCell ref="AL95:AN95"/>
    <mergeCell ref="AR95:AT95"/>
    <mergeCell ref="AZ79:BB79"/>
    <mergeCell ref="AW79:AY79"/>
    <mergeCell ref="AR79:AT79"/>
    <mergeCell ref="AL79:AN79"/>
    <mergeCell ref="AI79:AK79"/>
    <mergeCell ref="AF79:AH79"/>
    <mergeCell ref="AC79:AE79"/>
    <mergeCell ref="Z79:AB79"/>
    <mergeCell ref="AO88:AQ88"/>
    <mergeCell ref="AO95:AQ95"/>
    <mergeCell ref="AZ88:BB88"/>
    <mergeCell ref="AW88:AY88"/>
    <mergeCell ref="AW95:AY95"/>
    <mergeCell ref="AZ95:BB95"/>
    <mergeCell ref="CO104:CQ104"/>
    <mergeCell ref="CR104:CT104"/>
    <mergeCell ref="Z104:AB104"/>
    <mergeCell ref="AC104:AE104"/>
    <mergeCell ref="AF104:AH104"/>
    <mergeCell ref="AI104:AK104"/>
    <mergeCell ref="AZ104:BB104"/>
    <mergeCell ref="AO104:AQ104"/>
    <mergeCell ref="AL104:AN104"/>
    <mergeCell ref="CR88:CT88"/>
    <mergeCell ref="CO95:CQ95"/>
    <mergeCell ref="CR72:CT72"/>
    <mergeCell ref="BT104:BV104"/>
    <mergeCell ref="BW104:BY104"/>
    <mergeCell ref="CC104:CE104"/>
    <mergeCell ref="BC79:BE79"/>
    <mergeCell ref="BK72:BM72"/>
    <mergeCell ref="BN72:BP72"/>
    <mergeCell ref="BQ72:BS72"/>
    <mergeCell ref="BT72:BV72"/>
    <mergeCell ref="BW95:BY95"/>
    <mergeCell ref="BN95:BP95"/>
    <mergeCell ref="BQ95:BS95"/>
    <mergeCell ref="BT95:BV95"/>
    <mergeCell ref="CI95:CK95"/>
    <mergeCell ref="CL95:CN95"/>
    <mergeCell ref="BC95:BE95"/>
    <mergeCell ref="BF95:BH95"/>
    <mergeCell ref="BF88:BH88"/>
    <mergeCell ref="BC88:BE88"/>
    <mergeCell ref="BZ79:CB79"/>
    <mergeCell ref="BW79:BY79"/>
    <mergeCell ref="AI111:AK111"/>
    <mergeCell ref="AL111:AN111"/>
    <mergeCell ref="AR111:AT111"/>
    <mergeCell ref="BF104:BH104"/>
    <mergeCell ref="CF95:CH95"/>
    <mergeCell ref="H72:J72"/>
    <mergeCell ref="H79:J79"/>
    <mergeCell ref="H88:J88"/>
    <mergeCell ref="H95:J95"/>
    <mergeCell ref="H104:J104"/>
    <mergeCell ref="AR120:AT120"/>
    <mergeCell ref="BF120:BH120"/>
    <mergeCell ref="O120:Y120"/>
    <mergeCell ref="Z120:AQ120"/>
    <mergeCell ref="CF111:CH111"/>
    <mergeCell ref="CR120:CT120"/>
    <mergeCell ref="BF111:BH111"/>
    <mergeCell ref="BC104:BE104"/>
    <mergeCell ref="CL104:CN104"/>
    <mergeCell ref="BK111:BM111"/>
    <mergeCell ref="BN111:BP111"/>
    <mergeCell ref="BQ111:BS111"/>
    <mergeCell ref="BT111:BV111"/>
    <mergeCell ref="BW111:BY111"/>
    <mergeCell ref="BZ111:CB111"/>
    <mergeCell ref="AW120:BE120"/>
    <mergeCell ref="BK120:CQ120"/>
    <mergeCell ref="AO111:AQ111"/>
    <mergeCell ref="CI111:CK111"/>
    <mergeCell ref="CL111:CN111"/>
    <mergeCell ref="CO111:CQ111"/>
    <mergeCell ref="CR111:CT111"/>
    <mergeCell ref="BC111:BE111"/>
    <mergeCell ref="CF65:CH65"/>
    <mergeCell ref="CF104:CH104"/>
    <mergeCell ref="CI104:CK104"/>
    <mergeCell ref="BZ104:CB104"/>
    <mergeCell ref="BK104:BM104"/>
    <mergeCell ref="BN104:BP104"/>
    <mergeCell ref="BQ104:BS104"/>
    <mergeCell ref="E72:G72"/>
    <mergeCell ref="E79:G79"/>
    <mergeCell ref="E88:G88"/>
    <mergeCell ref="E95:G95"/>
    <mergeCell ref="AR104:AT104"/>
    <mergeCell ref="Z111:AB111"/>
    <mergeCell ref="BK88:BM88"/>
    <mergeCell ref="BN88:BP88"/>
    <mergeCell ref="BQ88:BS88"/>
    <mergeCell ref="BT88:BV88"/>
    <mergeCell ref="BW88:BY88"/>
    <mergeCell ref="BZ88:CB88"/>
    <mergeCell ref="CC88:CE88"/>
    <mergeCell ref="CF88:CH88"/>
    <mergeCell ref="E104:G104"/>
    <mergeCell ref="E111:G111"/>
    <mergeCell ref="AW104:AY104"/>
    <mergeCell ref="AC111:AE111"/>
    <mergeCell ref="BK95:BM95"/>
    <mergeCell ref="AF111:AH111"/>
    <mergeCell ref="CR65:CT65"/>
    <mergeCell ref="CC62:CE63"/>
    <mergeCell ref="BW72:BY72"/>
    <mergeCell ref="BZ72:CB72"/>
    <mergeCell ref="CC72:CE72"/>
    <mergeCell ref="BW39:BY39"/>
    <mergeCell ref="BZ39:CB39"/>
    <mergeCell ref="BT37:BV37"/>
    <mergeCell ref="BW37:BY37"/>
    <mergeCell ref="CR40:CT40"/>
    <mergeCell ref="H111:J111"/>
    <mergeCell ref="K65:M65"/>
    <mergeCell ref="K72:M72"/>
    <mergeCell ref="K79:M79"/>
    <mergeCell ref="K88:M88"/>
    <mergeCell ref="K95:M95"/>
    <mergeCell ref="K104:M104"/>
    <mergeCell ref="K111:M111"/>
    <mergeCell ref="BZ95:CB95"/>
    <mergeCell ref="CC95:CE95"/>
    <mergeCell ref="CR95:CT95"/>
    <mergeCell ref="CF72:CH72"/>
    <mergeCell ref="CI72:CK72"/>
    <mergeCell ref="CI65:CK65"/>
    <mergeCell ref="CR79:CT79"/>
    <mergeCell ref="CI88:CK88"/>
    <mergeCell ref="AO79:AQ79"/>
    <mergeCell ref="CL88:CN88"/>
    <mergeCell ref="CO88:CQ88"/>
    <mergeCell ref="CC111:CE111"/>
    <mergeCell ref="AW111:AY111"/>
    <mergeCell ref="AZ111:BB111"/>
    <mergeCell ref="CC79:CE79"/>
    <mergeCell ref="CF79:CH79"/>
    <mergeCell ref="CI79:CK79"/>
    <mergeCell ref="CL79:CN79"/>
    <mergeCell ref="CO16:CQ16"/>
    <mergeCell ref="CL65:CN65"/>
    <mergeCell ref="CO65:CQ65"/>
    <mergeCell ref="BT62:BV63"/>
    <mergeCell ref="BW62:BY63"/>
    <mergeCell ref="BZ62:CB63"/>
    <mergeCell ref="CO79:CQ79"/>
    <mergeCell ref="CL72:CN72"/>
    <mergeCell ref="CO72:CQ72"/>
    <mergeCell ref="CC43:CE43"/>
    <mergeCell ref="BW47:BY47"/>
    <mergeCell ref="CF35:CH35"/>
    <mergeCell ref="CI62:CK63"/>
    <mergeCell ref="CL62:CN63"/>
    <mergeCell ref="CO62:CQ63"/>
    <mergeCell ref="BT79:BV79"/>
    <mergeCell ref="Z60:CT61"/>
    <mergeCell ref="Z62:AB63"/>
    <mergeCell ref="AC62:AE63"/>
    <mergeCell ref="AF62:AH63"/>
    <mergeCell ref="AI62:AK63"/>
    <mergeCell ref="AL62:AN63"/>
    <mergeCell ref="AR62:AT63"/>
    <mergeCell ref="AW62:AY63"/>
    <mergeCell ref="AZ62:BB63"/>
    <mergeCell ref="BC62:BE63"/>
    <mergeCell ref="BF62:BH63"/>
    <mergeCell ref="BK62:BM63"/>
    <mergeCell ref="AW72:AY72"/>
    <mergeCell ref="BN46:BP46"/>
    <mergeCell ref="BQ46:BS46"/>
    <mergeCell ref="BT46:BV46"/>
    <mergeCell ref="BZ16:CB16"/>
    <mergeCell ref="CC16:CE16"/>
    <mergeCell ref="AO44:AQ44"/>
    <mergeCell ref="AO65:AQ65"/>
    <mergeCell ref="AF65:AH65"/>
    <mergeCell ref="AI65:AK65"/>
    <mergeCell ref="AL65:AN65"/>
    <mergeCell ref="AR65:AT65"/>
    <mergeCell ref="Z40:AB40"/>
    <mergeCell ref="AC40:AE40"/>
    <mergeCell ref="AF40:AH40"/>
    <mergeCell ref="AI40:AK40"/>
    <mergeCell ref="AL40:AN40"/>
    <mergeCell ref="BK46:BM46"/>
    <mergeCell ref="BF44:BH44"/>
    <mergeCell ref="AW45:AY45"/>
    <mergeCell ref="AZ45:BB45"/>
    <mergeCell ref="BC45:BE45"/>
    <mergeCell ref="BF45:BH45"/>
    <mergeCell ref="BT43:BV43"/>
    <mergeCell ref="AI47:AK47"/>
    <mergeCell ref="BW43:BY43"/>
    <mergeCell ref="AW43:AY43"/>
    <mergeCell ref="AZ43:BB43"/>
    <mergeCell ref="BN48:BP48"/>
    <mergeCell ref="BQ48:BS48"/>
    <mergeCell ref="AZ46:BB46"/>
    <mergeCell ref="BC46:BE46"/>
    <mergeCell ref="BN62:BP63"/>
    <mergeCell ref="BQ62:BS63"/>
    <mergeCell ref="CF62:CH63"/>
    <mergeCell ref="Z37:AB37"/>
    <mergeCell ref="AF48:AH48"/>
    <mergeCell ref="CO39:CQ39"/>
    <mergeCell ref="AR40:AT40"/>
    <mergeCell ref="BK40:BM40"/>
    <mergeCell ref="BN40:BP40"/>
    <mergeCell ref="AR42:AT42"/>
    <mergeCell ref="BW41:BY41"/>
    <mergeCell ref="AW39:AY39"/>
    <mergeCell ref="CR38:CT38"/>
    <mergeCell ref="CR62:CT63"/>
    <mergeCell ref="AW16:AY16"/>
    <mergeCell ref="Z28:AB28"/>
    <mergeCell ref="AC28:AE28"/>
    <mergeCell ref="AF28:AH28"/>
    <mergeCell ref="AW35:AY35"/>
    <mergeCell ref="AC39:AE39"/>
    <mergeCell ref="Z38:AB38"/>
    <mergeCell ref="AC38:AE38"/>
    <mergeCell ref="AF38:AH38"/>
    <mergeCell ref="AI38:AK38"/>
    <mergeCell ref="AL38:AN38"/>
    <mergeCell ref="AL28:AN28"/>
    <mergeCell ref="CR30:CT30"/>
    <mergeCell ref="CO31:CQ31"/>
    <mergeCell ref="CR31:CT31"/>
    <mergeCell ref="CR29:CT29"/>
    <mergeCell ref="CO29:CQ29"/>
    <mergeCell ref="CO30:CQ30"/>
    <mergeCell ref="O38:T38"/>
    <mergeCell ref="AW26:AY26"/>
    <mergeCell ref="Z32:AB32"/>
    <mergeCell ref="AC32:AE32"/>
    <mergeCell ref="CI35:CK35"/>
    <mergeCell ref="BZ47:CB47"/>
    <mergeCell ref="CC47:CE47"/>
    <mergeCell ref="BW46:BY46"/>
    <mergeCell ref="CR37:CT37"/>
    <mergeCell ref="BT39:BV39"/>
    <mergeCell ref="CI48:CK48"/>
    <mergeCell ref="CL48:CN48"/>
    <mergeCell ref="CO48:CQ48"/>
    <mergeCell ref="CI36:CK36"/>
    <mergeCell ref="CL36:CN36"/>
    <mergeCell ref="CO36:CQ36"/>
    <mergeCell ref="CC37:CE37"/>
    <mergeCell ref="CF37:CH37"/>
    <mergeCell ref="CI37:CK37"/>
    <mergeCell ref="O37:T37"/>
    <mergeCell ref="AL39:AN39"/>
    <mergeCell ref="CL35:CN35"/>
    <mergeCell ref="CO35:CQ35"/>
    <mergeCell ref="Z42:AB42"/>
    <mergeCell ref="AL47:AN47"/>
    <mergeCell ref="AC37:AE37"/>
    <mergeCell ref="AF37:AH37"/>
    <mergeCell ref="AI37:AK37"/>
    <mergeCell ref="O31:T31"/>
    <mergeCell ref="Z36:AB36"/>
    <mergeCell ref="AC36:AE36"/>
    <mergeCell ref="Z39:AB39"/>
    <mergeCell ref="O35:T35"/>
    <mergeCell ref="O36:T36"/>
    <mergeCell ref="O32:T32"/>
    <mergeCell ref="BF39:BH39"/>
    <mergeCell ref="AF31:AH31"/>
    <mergeCell ref="AI31:AK31"/>
    <mergeCell ref="Z29:AB29"/>
    <mergeCell ref="AC29:AE29"/>
    <mergeCell ref="AF29:AH29"/>
    <mergeCell ref="AI29:AK29"/>
    <mergeCell ref="AC30:AE30"/>
    <mergeCell ref="AF30:AH30"/>
    <mergeCell ref="AI30:AK30"/>
    <mergeCell ref="AL37:AN37"/>
    <mergeCell ref="AI39:AK39"/>
    <mergeCell ref="Z31:AB31"/>
    <mergeCell ref="AC31:AE31"/>
    <mergeCell ref="AC35:AE35"/>
    <mergeCell ref="AF35:AH35"/>
    <mergeCell ref="AF32:AH32"/>
    <mergeCell ref="AI32:AK32"/>
    <mergeCell ref="AL32:AN32"/>
    <mergeCell ref="AZ29:BB29"/>
    <mergeCell ref="BC29:BE29"/>
    <mergeCell ref="BF29:BH29"/>
    <mergeCell ref="AW30:AY30"/>
    <mergeCell ref="AZ30:BB30"/>
    <mergeCell ref="BC30:BE30"/>
    <mergeCell ref="BF30:BH30"/>
    <mergeCell ref="AW31:AY31"/>
    <mergeCell ref="AZ31:BB31"/>
    <mergeCell ref="BC31:BE31"/>
    <mergeCell ref="CI25:CK25"/>
    <mergeCell ref="BK30:BM30"/>
    <mergeCell ref="BN30:BP30"/>
    <mergeCell ref="BQ30:BS30"/>
    <mergeCell ref="BT30:BV30"/>
    <mergeCell ref="BW30:BY30"/>
    <mergeCell ref="CI26:CK26"/>
    <mergeCell ref="BN31:BP31"/>
    <mergeCell ref="CC34:CE34"/>
    <mergeCell ref="CF34:CH34"/>
    <mergeCell ref="AL31:AN31"/>
    <mergeCell ref="AR31:AT31"/>
    <mergeCell ref="AR30:AT30"/>
    <mergeCell ref="AO31:AQ31"/>
    <mergeCell ref="BZ34:CB34"/>
    <mergeCell ref="BF26:BH26"/>
    <mergeCell ref="BC32:BE32"/>
    <mergeCell ref="BF32:BH32"/>
    <mergeCell ref="AR28:AT28"/>
    <mergeCell ref="AR29:AT29"/>
    <mergeCell ref="CC29:CE29"/>
    <mergeCell ref="CF29:CH29"/>
    <mergeCell ref="CI29:CK29"/>
    <mergeCell ref="AW28:AY28"/>
    <mergeCell ref="AZ28:BB28"/>
    <mergeCell ref="BC28:BE28"/>
    <mergeCell ref="BF28:BH28"/>
    <mergeCell ref="AW29:AY29"/>
    <mergeCell ref="AR27:AT27"/>
    <mergeCell ref="BK26:BM26"/>
    <mergeCell ref="BC26:BE26"/>
    <mergeCell ref="BK27:BM27"/>
    <mergeCell ref="C31:N31"/>
    <mergeCell ref="C32:N32"/>
    <mergeCell ref="C35:N35"/>
    <mergeCell ref="C36:N36"/>
    <mergeCell ref="C37:N37"/>
    <mergeCell ref="C38:N38"/>
    <mergeCell ref="CF17:CH17"/>
    <mergeCell ref="CI17:CK17"/>
    <mergeCell ref="CL17:CN17"/>
    <mergeCell ref="Z19:AB19"/>
    <mergeCell ref="AC19:AE19"/>
    <mergeCell ref="AF19:AH19"/>
    <mergeCell ref="AI19:AK19"/>
    <mergeCell ref="AL19:AN19"/>
    <mergeCell ref="BK19:BM19"/>
    <mergeCell ref="CL22:CN22"/>
    <mergeCell ref="AI20:AK20"/>
    <mergeCell ref="AL20:AN20"/>
    <mergeCell ref="BK20:BM20"/>
    <mergeCell ref="AR20:AT20"/>
    <mergeCell ref="CF20:CH20"/>
    <mergeCell ref="CI20:CK20"/>
    <mergeCell ref="Z22:AB22"/>
    <mergeCell ref="AC22:AE22"/>
    <mergeCell ref="AF22:AH22"/>
    <mergeCell ref="AI22:AK22"/>
    <mergeCell ref="AL22:AN22"/>
    <mergeCell ref="AO30:AQ30"/>
    <mergeCell ref="AF18:AH18"/>
    <mergeCell ref="AI18:AK18"/>
    <mergeCell ref="BZ27:CB27"/>
    <mergeCell ref="CC27:CE27"/>
    <mergeCell ref="BN18:BP18"/>
    <mergeCell ref="BQ18:BS18"/>
    <mergeCell ref="AW17:AY17"/>
    <mergeCell ref="AZ17:BB17"/>
    <mergeCell ref="BC17:BE17"/>
    <mergeCell ref="C22:N22"/>
    <mergeCell ref="C23:N23"/>
    <mergeCell ref="C26:N26"/>
    <mergeCell ref="AC20:AE20"/>
    <mergeCell ref="AF20:AH20"/>
    <mergeCell ref="AR19:AT19"/>
    <mergeCell ref="AW23:AY23"/>
    <mergeCell ref="AZ23:BB23"/>
    <mergeCell ref="BC23:BE23"/>
    <mergeCell ref="BF23:BH23"/>
    <mergeCell ref="BC25:BE25"/>
    <mergeCell ref="AL17:AN17"/>
    <mergeCell ref="AR17:AT17"/>
    <mergeCell ref="AR26:AT26"/>
    <mergeCell ref="Z26:AB26"/>
    <mergeCell ref="AC26:AE26"/>
    <mergeCell ref="AF26:AH26"/>
    <mergeCell ref="AI26:AK26"/>
    <mergeCell ref="AL26:AN26"/>
    <mergeCell ref="BC24:BE24"/>
    <mergeCell ref="BK24:BM24"/>
    <mergeCell ref="BN24:BP24"/>
    <mergeCell ref="BF24:BH24"/>
    <mergeCell ref="C19:N19"/>
    <mergeCell ref="C20:N20"/>
    <mergeCell ref="AL24:AN24"/>
    <mergeCell ref="AR24:AT24"/>
    <mergeCell ref="C29:N29"/>
    <mergeCell ref="C30:N30"/>
    <mergeCell ref="O28:T28"/>
    <mergeCell ref="O29:T29"/>
    <mergeCell ref="O30:T30"/>
    <mergeCell ref="O22:T22"/>
    <mergeCell ref="O23:T23"/>
    <mergeCell ref="O24:T24"/>
    <mergeCell ref="Z24:AB24"/>
    <mergeCell ref="AI23:AK23"/>
    <mergeCell ref="AL23:AN23"/>
    <mergeCell ref="AI24:AK24"/>
    <mergeCell ref="Z23:AB23"/>
    <mergeCell ref="AC23:AE23"/>
    <mergeCell ref="AF23:AH23"/>
    <mergeCell ref="AC24:AE24"/>
    <mergeCell ref="AF24:AH24"/>
    <mergeCell ref="C24:N24"/>
    <mergeCell ref="C27:N27"/>
    <mergeCell ref="C28:N28"/>
    <mergeCell ref="O26:T26"/>
    <mergeCell ref="O27:T27"/>
    <mergeCell ref="AI28:AK28"/>
    <mergeCell ref="AL30:AN30"/>
    <mergeCell ref="AL29:AN29"/>
    <mergeCell ref="Z30:AB30"/>
    <mergeCell ref="Z27:AB27"/>
    <mergeCell ref="AC27:AE27"/>
    <mergeCell ref="AF27:AH27"/>
    <mergeCell ref="AI27:AK27"/>
    <mergeCell ref="AL27:AN27"/>
    <mergeCell ref="AF25:AH25"/>
    <mergeCell ref="C21:N21"/>
    <mergeCell ref="O19:T19"/>
    <mergeCell ref="O20:T20"/>
    <mergeCell ref="O21:T21"/>
    <mergeCell ref="Z21:AB21"/>
    <mergeCell ref="AC21:AE21"/>
    <mergeCell ref="AF21:AH21"/>
    <mergeCell ref="AI21:AK21"/>
    <mergeCell ref="AL21:AN21"/>
    <mergeCell ref="Z20:AB20"/>
    <mergeCell ref="AW20:AY20"/>
    <mergeCell ref="AZ20:BB20"/>
    <mergeCell ref="BC20:BE20"/>
    <mergeCell ref="BF20:BH20"/>
    <mergeCell ref="AW21:AY21"/>
    <mergeCell ref="AZ21:BB21"/>
    <mergeCell ref="CR22:CT22"/>
    <mergeCell ref="BN19:BP19"/>
    <mergeCell ref="BQ19:BS19"/>
    <mergeCell ref="CL19:CN19"/>
    <mergeCell ref="CO19:CQ19"/>
    <mergeCell ref="BN20:BP20"/>
    <mergeCell ref="BQ20:BS20"/>
    <mergeCell ref="BT20:BV20"/>
    <mergeCell ref="BW20:BY20"/>
    <mergeCell ref="BZ19:CB19"/>
    <mergeCell ref="CC19:CE19"/>
    <mergeCell ref="BF21:BH21"/>
    <mergeCell ref="AW22:AY22"/>
    <mergeCell ref="AZ22:BB22"/>
    <mergeCell ref="BC22:BE22"/>
    <mergeCell ref="BF22:BH22"/>
    <mergeCell ref="CO22:CQ22"/>
    <mergeCell ref="CR19:CT19"/>
    <mergeCell ref="CL21:CN21"/>
    <mergeCell ref="CO21:CQ21"/>
    <mergeCell ref="BT21:BV21"/>
    <mergeCell ref="CF19:CH19"/>
    <mergeCell ref="CR18:CT18"/>
    <mergeCell ref="BN17:BP17"/>
    <mergeCell ref="BQ17:BS17"/>
    <mergeCell ref="BT17:BV17"/>
    <mergeCell ref="BW17:BY17"/>
    <mergeCell ref="BK21:BM21"/>
    <mergeCell ref="CO17:CQ17"/>
    <mergeCell ref="BC21:BE21"/>
    <mergeCell ref="AW19:AY19"/>
    <mergeCell ref="AZ19:BB19"/>
    <mergeCell ref="BC19:BE19"/>
    <mergeCell ref="BF19:BH19"/>
    <mergeCell ref="CL20:CN20"/>
    <mergeCell ref="CO20:CQ20"/>
    <mergeCell ref="CR20:CT20"/>
    <mergeCell ref="BZ20:CB20"/>
    <mergeCell ref="CC20:CE20"/>
    <mergeCell ref="CC18:CE18"/>
    <mergeCell ref="CF18:CH18"/>
    <mergeCell ref="CI18:CK18"/>
    <mergeCell ref="CL18:CN18"/>
    <mergeCell ref="CO18:CQ18"/>
    <mergeCell ref="BZ18:CB18"/>
    <mergeCell ref="CR17:CT17"/>
    <mergeCell ref="BZ17:CB17"/>
    <mergeCell ref="CC17:CE17"/>
    <mergeCell ref="CI19:CK19"/>
    <mergeCell ref="BT19:BV19"/>
    <mergeCell ref="BW19:BY19"/>
    <mergeCell ref="BK23:BM23"/>
    <mergeCell ref="BN23:BP23"/>
    <mergeCell ref="CF24:CH24"/>
    <mergeCell ref="CI24:CK24"/>
    <mergeCell ref="BQ23:BS23"/>
    <mergeCell ref="BT23:BV23"/>
    <mergeCell ref="BW23:BY23"/>
    <mergeCell ref="BK22:BM22"/>
    <mergeCell ref="BN22:BP22"/>
    <mergeCell ref="BQ22:BS22"/>
    <mergeCell ref="BZ21:CB21"/>
    <mergeCell ref="CC21:CE21"/>
    <mergeCell ref="CF21:CH21"/>
    <mergeCell ref="CI21:CK21"/>
    <mergeCell ref="BQ24:BS24"/>
    <mergeCell ref="BQ21:BS21"/>
    <mergeCell ref="BZ22:CB22"/>
    <mergeCell ref="CC22:CE22"/>
    <mergeCell ref="CF22:CH22"/>
    <mergeCell ref="CI22:CK22"/>
    <mergeCell ref="BT22:BV22"/>
    <mergeCell ref="BW22:BY22"/>
    <mergeCell ref="BZ24:CB24"/>
    <mergeCell ref="BN21:BP21"/>
    <mergeCell ref="BW21:BY21"/>
    <mergeCell ref="BT24:BV24"/>
    <mergeCell ref="CC24:CE24"/>
    <mergeCell ref="CR26:CT26"/>
    <mergeCell ref="BZ26:CB26"/>
    <mergeCell ref="CC26:CE26"/>
    <mergeCell ref="CR27:CT27"/>
    <mergeCell ref="CC28:CE28"/>
    <mergeCell ref="CF28:CH28"/>
    <mergeCell ref="CI28:CK28"/>
    <mergeCell ref="CL28:CN28"/>
    <mergeCell ref="CO28:CQ28"/>
    <mergeCell ref="CR28:CT28"/>
    <mergeCell ref="BN26:BP26"/>
    <mergeCell ref="BQ26:BS26"/>
    <mergeCell ref="BT26:BV26"/>
    <mergeCell ref="BW26:BY26"/>
    <mergeCell ref="CR23:CT23"/>
    <mergeCell ref="BZ23:CB23"/>
    <mergeCell ref="CL23:CN23"/>
    <mergeCell ref="CO23:CQ23"/>
    <mergeCell ref="CL25:CN25"/>
    <mergeCell ref="CO25:CQ25"/>
    <mergeCell ref="CR25:CT25"/>
    <mergeCell ref="CL27:CN27"/>
    <mergeCell ref="CO27:CQ27"/>
    <mergeCell ref="CF26:CH26"/>
    <mergeCell ref="CR24:CT24"/>
    <mergeCell ref="BT28:BV28"/>
    <mergeCell ref="CL24:CN24"/>
    <mergeCell ref="CO24:CQ24"/>
    <mergeCell ref="CC23:CE23"/>
    <mergeCell ref="CF23:CH23"/>
    <mergeCell ref="CI23:CK23"/>
    <mergeCell ref="BW24:BY24"/>
    <mergeCell ref="BN27:BP27"/>
    <mergeCell ref="BQ27:BS27"/>
    <mergeCell ref="BT27:BV27"/>
    <mergeCell ref="BW27:BY27"/>
    <mergeCell ref="CF27:CH27"/>
    <mergeCell ref="CI27:CK27"/>
    <mergeCell ref="BW28:BY28"/>
    <mergeCell ref="BZ28:CB28"/>
    <mergeCell ref="BK28:BM28"/>
    <mergeCell ref="BN28:BP28"/>
    <mergeCell ref="BQ28:BS28"/>
    <mergeCell ref="BN29:BP29"/>
    <mergeCell ref="BQ29:BS29"/>
    <mergeCell ref="BT29:BV29"/>
    <mergeCell ref="BW29:BY29"/>
    <mergeCell ref="BK29:BM29"/>
    <mergeCell ref="CL31:CN31"/>
    <mergeCell ref="BQ31:BS31"/>
    <mergeCell ref="BT31:BV31"/>
    <mergeCell ref="BW31:BY31"/>
    <mergeCell ref="BZ31:CB31"/>
    <mergeCell ref="CC31:CE31"/>
    <mergeCell ref="CF31:CH31"/>
    <mergeCell ref="CI31:CK31"/>
    <mergeCell ref="BK31:BM31"/>
    <mergeCell ref="CL29:CN29"/>
    <mergeCell ref="BZ30:CB30"/>
    <mergeCell ref="CC30:CE30"/>
    <mergeCell ref="CF30:CH30"/>
    <mergeCell ref="CI30:CK30"/>
    <mergeCell ref="CL30:CN30"/>
    <mergeCell ref="BZ29:CB29"/>
    <mergeCell ref="BK32:BM32"/>
    <mergeCell ref="BW35:BY35"/>
    <mergeCell ref="AR34:AT34"/>
    <mergeCell ref="BK34:BM34"/>
    <mergeCell ref="BF35:BH35"/>
    <mergeCell ref="Z35:AB35"/>
    <mergeCell ref="BQ32:BS32"/>
    <mergeCell ref="AO32:AQ32"/>
    <mergeCell ref="AR35:AT35"/>
    <mergeCell ref="Z33:AB33"/>
    <mergeCell ref="CR32:CT32"/>
    <mergeCell ref="AR32:AT32"/>
    <mergeCell ref="CL32:CN32"/>
    <mergeCell ref="CO32:CQ32"/>
    <mergeCell ref="BN32:BP32"/>
    <mergeCell ref="CI34:CK34"/>
    <mergeCell ref="BW33:BY33"/>
    <mergeCell ref="BZ32:CB32"/>
    <mergeCell ref="CC32:CE32"/>
    <mergeCell ref="CF32:CH32"/>
    <mergeCell ref="AW33:AY33"/>
    <mergeCell ref="AZ33:BB33"/>
    <mergeCell ref="BC33:BE33"/>
    <mergeCell ref="BF33:BH33"/>
    <mergeCell ref="CI32:CK32"/>
    <mergeCell ref="BT32:BV32"/>
    <mergeCell ref="BN35:BP35"/>
    <mergeCell ref="BW32:BY32"/>
    <mergeCell ref="CL34:CN34"/>
    <mergeCell ref="BW34:BY34"/>
    <mergeCell ref="AC33:AE33"/>
    <mergeCell ref="AF33:AH33"/>
    <mergeCell ref="AI33:AK33"/>
    <mergeCell ref="AL33:AN33"/>
    <mergeCell ref="AR33:AT33"/>
    <mergeCell ref="BK33:BM33"/>
    <mergeCell ref="BN33:BP33"/>
    <mergeCell ref="BQ33:BS33"/>
    <mergeCell ref="BT33:BV33"/>
    <mergeCell ref="BK37:BM37"/>
    <mergeCell ref="BK38:BM38"/>
    <mergeCell ref="BZ37:CB37"/>
    <mergeCell ref="CL37:CN37"/>
    <mergeCell ref="CO37:CQ37"/>
    <mergeCell ref="BZ38:CB38"/>
    <mergeCell ref="CC38:CE38"/>
    <mergeCell ref="BW38:BY38"/>
    <mergeCell ref="BN38:BP38"/>
    <mergeCell ref="BQ38:BS38"/>
    <mergeCell ref="BQ35:BS35"/>
    <mergeCell ref="BT35:BV35"/>
    <mergeCell ref="BT38:BV38"/>
    <mergeCell ref="AZ35:BB35"/>
    <mergeCell ref="AR36:AT36"/>
    <mergeCell ref="BN36:BP36"/>
    <mergeCell ref="AW36:AY36"/>
    <mergeCell ref="CF36:CH36"/>
    <mergeCell ref="BT36:BV36"/>
    <mergeCell ref="BW36:BY36"/>
    <mergeCell ref="BK35:BM35"/>
    <mergeCell ref="AF36:AH36"/>
    <mergeCell ref="AI36:AK36"/>
    <mergeCell ref="AL36:AN36"/>
    <mergeCell ref="BQ36:BS36"/>
    <mergeCell ref="BF40:BH40"/>
    <mergeCell ref="AW41:AY41"/>
    <mergeCell ref="AZ41:BB41"/>
    <mergeCell ref="BC41:BE41"/>
    <mergeCell ref="BF41:BH41"/>
    <mergeCell ref="AW42:AY42"/>
    <mergeCell ref="AF39:AH39"/>
    <mergeCell ref="AF42:AH42"/>
    <mergeCell ref="AI42:AK42"/>
    <mergeCell ref="AL42:AN42"/>
    <mergeCell ref="BK39:BM39"/>
    <mergeCell ref="BN39:BP39"/>
    <mergeCell ref="BQ39:BS39"/>
    <mergeCell ref="BK36:BM36"/>
    <mergeCell ref="BN41:BP41"/>
    <mergeCell ref="AZ39:BB39"/>
    <mergeCell ref="BC39:BE39"/>
    <mergeCell ref="AZ42:BB42"/>
    <mergeCell ref="CL41:CN41"/>
    <mergeCell ref="CO41:CQ41"/>
    <mergeCell ref="CR41:CT41"/>
    <mergeCell ref="CL42:CN42"/>
    <mergeCell ref="CO42:CQ42"/>
    <mergeCell ref="BW42:BY42"/>
    <mergeCell ref="BZ42:CB42"/>
    <mergeCell ref="CC42:CE42"/>
    <mergeCell ref="CF42:CH42"/>
    <mergeCell ref="CI42:CK42"/>
    <mergeCell ref="BK42:BM42"/>
    <mergeCell ref="BN42:BP42"/>
    <mergeCell ref="BQ42:BS42"/>
    <mergeCell ref="BT42:BV42"/>
    <mergeCell ref="CR39:CT39"/>
    <mergeCell ref="BQ41:BS41"/>
    <mergeCell ref="BT41:BV41"/>
    <mergeCell ref="BZ41:CB41"/>
    <mergeCell ref="CC41:CE41"/>
    <mergeCell ref="C10:N15"/>
    <mergeCell ref="Z14:AT14"/>
    <mergeCell ref="BK14:CT14"/>
    <mergeCell ref="AW14:BH14"/>
    <mergeCell ref="CL15:CN15"/>
    <mergeCell ref="CO15:CQ15"/>
    <mergeCell ref="CR15:CT15"/>
    <mergeCell ref="Z15:AB15"/>
    <mergeCell ref="AC15:AE15"/>
    <mergeCell ref="AF15:AH15"/>
    <mergeCell ref="C17:N17"/>
    <mergeCell ref="C18:N18"/>
    <mergeCell ref="BF17:BH17"/>
    <mergeCell ref="AW18:AY18"/>
    <mergeCell ref="AZ18:BB18"/>
    <mergeCell ref="BC18:BE18"/>
    <mergeCell ref="BF18:BH18"/>
    <mergeCell ref="BT18:BV18"/>
    <mergeCell ref="BW18:BY18"/>
    <mergeCell ref="Z17:AB17"/>
    <mergeCell ref="AC17:AE17"/>
    <mergeCell ref="AF17:AH17"/>
    <mergeCell ref="AI17:AK17"/>
    <mergeCell ref="O10:T15"/>
    <mergeCell ref="O17:T17"/>
    <mergeCell ref="O18:T18"/>
    <mergeCell ref="AR18:AT18"/>
    <mergeCell ref="BQ15:BS15"/>
    <mergeCell ref="BT15:BV15"/>
    <mergeCell ref="BK17:BM17"/>
    <mergeCell ref="AL18:AN18"/>
    <mergeCell ref="BK18:BM18"/>
    <mergeCell ref="CR35:CT35"/>
    <mergeCell ref="BZ35:CB35"/>
    <mergeCell ref="CC35:CE35"/>
    <mergeCell ref="CR36:CT36"/>
    <mergeCell ref="C33:N33"/>
    <mergeCell ref="O33:T33"/>
    <mergeCell ref="BZ33:CB33"/>
    <mergeCell ref="CC33:CE33"/>
    <mergeCell ref="CF33:CH33"/>
    <mergeCell ref="CI33:CK33"/>
    <mergeCell ref="CL33:CN33"/>
    <mergeCell ref="CO33:CQ33"/>
    <mergeCell ref="CR33:CT33"/>
    <mergeCell ref="C34:N34"/>
    <mergeCell ref="O34:T34"/>
    <mergeCell ref="Z34:AB34"/>
    <mergeCell ref="AC34:AE34"/>
    <mergeCell ref="AF34:AH34"/>
    <mergeCell ref="AI34:AK34"/>
    <mergeCell ref="AL34:AN34"/>
    <mergeCell ref="BZ36:CB36"/>
    <mergeCell ref="CC36:CE36"/>
    <mergeCell ref="CR34:CT34"/>
    <mergeCell ref="BN34:BP34"/>
    <mergeCell ref="BQ34:BS34"/>
    <mergeCell ref="BT34:BV34"/>
    <mergeCell ref="CO34:CQ34"/>
    <mergeCell ref="BC35:BE35"/>
    <mergeCell ref="AW34:AY34"/>
    <mergeCell ref="AZ34:BB34"/>
    <mergeCell ref="BC34:BE34"/>
    <mergeCell ref="BF34:BH34"/>
    <mergeCell ref="C25:N25"/>
    <mergeCell ref="O25:T25"/>
    <mergeCell ref="Z25:AB25"/>
    <mergeCell ref="AC25:AE25"/>
    <mergeCell ref="BQ40:BS40"/>
    <mergeCell ref="BT40:BV40"/>
    <mergeCell ref="BW40:BY40"/>
    <mergeCell ref="BZ40:CB40"/>
    <mergeCell ref="CC40:CE40"/>
    <mergeCell ref="CF40:CH40"/>
    <mergeCell ref="CI40:CK40"/>
    <mergeCell ref="CL40:CN40"/>
    <mergeCell ref="CO40:CQ40"/>
    <mergeCell ref="CL38:CN38"/>
    <mergeCell ref="CO38:CQ38"/>
    <mergeCell ref="AR37:AT37"/>
    <mergeCell ref="AR38:AT38"/>
    <mergeCell ref="CF38:CH38"/>
    <mergeCell ref="CI38:CK38"/>
    <mergeCell ref="BF38:BH38"/>
    <mergeCell ref="BC37:BE37"/>
    <mergeCell ref="BF37:BH37"/>
    <mergeCell ref="AW38:AY38"/>
    <mergeCell ref="AZ38:BB38"/>
    <mergeCell ref="BC38:BE38"/>
    <mergeCell ref="CL39:CN39"/>
    <mergeCell ref="AW37:AY37"/>
    <mergeCell ref="AZ37:BB37"/>
    <mergeCell ref="C40:N40"/>
    <mergeCell ref="O40:T40"/>
    <mergeCell ref="BN37:BP37"/>
    <mergeCell ref="BQ37:BS37"/>
    <mergeCell ref="CF43:CH43"/>
    <mergeCell ref="BK45:BM45"/>
    <mergeCell ref="BN45:BP45"/>
    <mergeCell ref="BQ45:BS45"/>
    <mergeCell ref="BT45:BV45"/>
    <mergeCell ref="BW45:BY45"/>
    <mergeCell ref="C39:N39"/>
    <mergeCell ref="O39:T39"/>
    <mergeCell ref="AR39:AT39"/>
    <mergeCell ref="CC39:CE39"/>
    <mergeCell ref="CF39:CH39"/>
    <mergeCell ref="CI39:CK39"/>
    <mergeCell ref="BC42:BE42"/>
    <mergeCell ref="BF42:BH42"/>
    <mergeCell ref="AW40:AY40"/>
    <mergeCell ref="AZ40:BB40"/>
    <mergeCell ref="BC40:BE40"/>
    <mergeCell ref="C41:N41"/>
    <mergeCell ref="O41:T41"/>
    <mergeCell ref="Z41:AB41"/>
    <mergeCell ref="AC41:AE41"/>
    <mergeCell ref="AF41:AH41"/>
    <mergeCell ref="AI41:AK41"/>
    <mergeCell ref="AL41:AN41"/>
    <mergeCell ref="AR41:AT41"/>
    <mergeCell ref="BK41:BM41"/>
    <mergeCell ref="CI43:CK43"/>
    <mergeCell ref="CI45:CK45"/>
    <mergeCell ref="CF41:CH41"/>
    <mergeCell ref="CI41:CK41"/>
    <mergeCell ref="CL43:CN43"/>
    <mergeCell ref="CO43:CQ43"/>
    <mergeCell ref="CR43:CT43"/>
    <mergeCell ref="BZ43:CB43"/>
    <mergeCell ref="C45:N45"/>
    <mergeCell ref="O45:T45"/>
    <mergeCell ref="Z45:AB45"/>
    <mergeCell ref="AC45:AE45"/>
    <mergeCell ref="AF45:AH45"/>
    <mergeCell ref="AI45:AK45"/>
    <mergeCell ref="AL45:AN45"/>
    <mergeCell ref="AR45:AT45"/>
    <mergeCell ref="CF45:CH45"/>
    <mergeCell ref="C42:N42"/>
    <mergeCell ref="O42:T42"/>
    <mergeCell ref="C43:N43"/>
    <mergeCell ref="O43:T43"/>
    <mergeCell ref="Z43:AB43"/>
    <mergeCell ref="AC43:AE43"/>
    <mergeCell ref="AF43:AH43"/>
    <mergeCell ref="AI43:AK43"/>
    <mergeCell ref="AL43:AN43"/>
    <mergeCell ref="AR43:AT43"/>
    <mergeCell ref="BK43:BM43"/>
    <mergeCell ref="BN43:BP43"/>
    <mergeCell ref="BQ43:BS43"/>
    <mergeCell ref="CR42:CT42"/>
    <mergeCell ref="C44:N44"/>
    <mergeCell ref="O44:T44"/>
    <mergeCell ref="CI44:CK44"/>
    <mergeCell ref="BZ45:CB45"/>
    <mergeCell ref="CC45:CE45"/>
    <mergeCell ref="CL45:CN45"/>
    <mergeCell ref="CO45:CQ45"/>
    <mergeCell ref="CR45:CT45"/>
    <mergeCell ref="C46:N46"/>
    <mergeCell ref="O46:T46"/>
    <mergeCell ref="Z46:AB46"/>
    <mergeCell ref="AC46:AE46"/>
    <mergeCell ref="AF46:AH46"/>
    <mergeCell ref="BF46:BH46"/>
    <mergeCell ref="BZ46:CB46"/>
    <mergeCell ref="CC46:CE46"/>
    <mergeCell ref="CL44:CN44"/>
    <mergeCell ref="CO44:CQ44"/>
    <mergeCell ref="CR44:CT44"/>
    <mergeCell ref="Z44:AB44"/>
    <mergeCell ref="AC44:AE44"/>
    <mergeCell ref="AF44:AH44"/>
    <mergeCell ref="AI44:AK44"/>
    <mergeCell ref="AL44:AN44"/>
    <mergeCell ref="AR44:AT44"/>
    <mergeCell ref="BK44:BM44"/>
    <mergeCell ref="BN44:BP44"/>
    <mergeCell ref="BQ44:BS44"/>
    <mergeCell ref="BT44:BV44"/>
    <mergeCell ref="BW44:BY44"/>
    <mergeCell ref="BZ44:CB44"/>
    <mergeCell ref="CC44:CE44"/>
    <mergeCell ref="CF44:CH44"/>
    <mergeCell ref="CL46:CN46"/>
    <mergeCell ref="CO46:CQ46"/>
    <mergeCell ref="CR46:CT46"/>
    <mergeCell ref="AR46:AT46"/>
    <mergeCell ref="C47:N47"/>
    <mergeCell ref="O47:T47"/>
    <mergeCell ref="Z47:AB47"/>
    <mergeCell ref="AC47:AE47"/>
    <mergeCell ref="AF47:AH47"/>
    <mergeCell ref="AR47:AT47"/>
    <mergeCell ref="BK47:BM47"/>
    <mergeCell ref="CF47:CH47"/>
    <mergeCell ref="AW65:AY65"/>
    <mergeCell ref="AZ65:BB65"/>
    <mergeCell ref="BC65:BE65"/>
    <mergeCell ref="BF65:BH65"/>
    <mergeCell ref="BK65:BM65"/>
    <mergeCell ref="BN65:BP65"/>
    <mergeCell ref="BQ65:BS65"/>
    <mergeCell ref="BT65:BV65"/>
    <mergeCell ref="BW65:BY65"/>
    <mergeCell ref="BZ65:CB65"/>
    <mergeCell ref="CC65:CE65"/>
    <mergeCell ref="BQ47:BS47"/>
    <mergeCell ref="BT47:BV47"/>
    <mergeCell ref="O60:Y63"/>
    <mergeCell ref="O48:T48"/>
    <mergeCell ref="E62:G63"/>
    <mergeCell ref="H62:J63"/>
    <mergeCell ref="K62:M63"/>
    <mergeCell ref="E60:M61"/>
    <mergeCell ref="E65:G65"/>
    <mergeCell ref="H65:J65"/>
    <mergeCell ref="AL16:AN16"/>
    <mergeCell ref="BF48:BH48"/>
    <mergeCell ref="CR16:CT16"/>
    <mergeCell ref="CF16:CH16"/>
    <mergeCell ref="CI16:CK16"/>
    <mergeCell ref="AF16:AH16"/>
    <mergeCell ref="AZ16:BB16"/>
    <mergeCell ref="BC16:BE16"/>
    <mergeCell ref="BF16:BH16"/>
    <mergeCell ref="AR16:AT16"/>
    <mergeCell ref="BK16:BM16"/>
    <mergeCell ref="BN16:BP16"/>
    <mergeCell ref="BQ16:BS16"/>
    <mergeCell ref="BT16:BV16"/>
    <mergeCell ref="BW16:BY16"/>
    <mergeCell ref="AW47:AY47"/>
    <mergeCell ref="AZ47:BB47"/>
    <mergeCell ref="BC47:BE47"/>
    <mergeCell ref="BF47:BH47"/>
    <mergeCell ref="CI47:CK47"/>
    <mergeCell ref="CL47:CN47"/>
    <mergeCell ref="CO47:CQ47"/>
    <mergeCell ref="CR47:CT47"/>
    <mergeCell ref="CL16:CN16"/>
    <mergeCell ref="AI48:AK48"/>
    <mergeCell ref="AL48:AN48"/>
    <mergeCell ref="AR48:AT48"/>
    <mergeCell ref="BN47:BP47"/>
    <mergeCell ref="A7:CV8"/>
    <mergeCell ref="AO62:AQ63"/>
    <mergeCell ref="CF25:CH25"/>
    <mergeCell ref="CC48:CE48"/>
    <mergeCell ref="CF48:CH48"/>
    <mergeCell ref="AO46:AQ46"/>
    <mergeCell ref="AO47:AQ47"/>
    <mergeCell ref="C48:N48"/>
    <mergeCell ref="Z48:AB48"/>
    <mergeCell ref="AC48:AE48"/>
    <mergeCell ref="BK48:BM48"/>
    <mergeCell ref="AO48:AQ48"/>
    <mergeCell ref="CR48:CT48"/>
    <mergeCell ref="BT48:BV48"/>
    <mergeCell ref="BW48:BY48"/>
    <mergeCell ref="AW48:AY48"/>
    <mergeCell ref="AZ48:BB48"/>
    <mergeCell ref="CF46:CH46"/>
    <mergeCell ref="CI46:CK46"/>
    <mergeCell ref="AI25:AK25"/>
    <mergeCell ref="AL25:AN25"/>
    <mergeCell ref="AR25:AT25"/>
    <mergeCell ref="BK25:BM25"/>
    <mergeCell ref="BN25:BP25"/>
    <mergeCell ref="BQ25:BS25"/>
    <mergeCell ref="BT25:BV25"/>
    <mergeCell ref="BW25:BY25"/>
    <mergeCell ref="BZ25:CB25"/>
    <mergeCell ref="CC25:CE25"/>
    <mergeCell ref="BZ48:CB48"/>
    <mergeCell ref="C16:Y16"/>
    <mergeCell ref="BC48:BE48"/>
  </mergeCells>
  <conditionalFormatting sqref="Z49 BJ17:CT48 Z17:BH48">
    <cfRule type="containsText" dxfId="313" priority="595" operator="containsText" text="x">
      <formula>NOT(ISERROR(SEARCH("x",Z17)))</formula>
    </cfRule>
    <cfRule type="containsText" dxfId="312" priority="597" operator="containsText" text="x">
      <formula>NOT(ISERROR(SEARCH("x",Z17)))</formula>
    </cfRule>
  </conditionalFormatting>
  <conditionalFormatting sqref="BQ17:BS48 CI17:CK48">
    <cfRule type="containsText" dxfId="311" priority="593" operator="containsText" text="x">
      <formula>NOT(ISERROR(SEARCH("x",BQ17)))</formula>
    </cfRule>
  </conditionalFormatting>
  <conditionalFormatting sqref="Z65 BI65:BK65 AC65 AF65 AI65 AL65 AR65 AU65:AV69 BN65 BQ65 BT65 BW65 BZ65 CC65 CF65 CI65 CL65 CO65 BI66:BJ69">
    <cfRule type="containsText" dxfId="310" priority="381" operator="containsText" text="x">
      <formula>NOT(ISERROR(SEARCH("x",Z65)))</formula>
    </cfRule>
    <cfRule type="containsText" dxfId="309" priority="382" operator="containsText" text="x">
      <formula>NOT(ISERROR(SEARCH("x",Z65)))</formula>
    </cfRule>
  </conditionalFormatting>
  <conditionalFormatting sqref="AZ65 BC65 BF65">
    <cfRule type="containsText" dxfId="308" priority="379" operator="containsText" text="x">
      <formula>NOT(ISERROR(SEARCH("x",AZ65)))</formula>
    </cfRule>
    <cfRule type="containsText" dxfId="307" priority="380" operator="containsText" text="x">
      <formula>NOT(ISERROR(SEARCH("x",AZ65)))</formula>
    </cfRule>
  </conditionalFormatting>
  <conditionalFormatting sqref="CR65">
    <cfRule type="containsText" dxfId="306" priority="377" operator="containsText" text="x">
      <formula>NOT(ISERROR(SEARCH("x",CR65)))</formula>
    </cfRule>
    <cfRule type="containsText" dxfId="305" priority="378" operator="containsText" text="x">
      <formula>NOT(ISERROR(SEARCH("x",CR65)))</formula>
    </cfRule>
  </conditionalFormatting>
  <conditionalFormatting sqref="Z79:AN79 AR79:CT79 AU80:AV83 BI80:BJ83">
    <cfRule type="cellIs" dxfId="304" priority="376" operator="lessThan">
      <formula>0</formula>
    </cfRule>
  </conditionalFormatting>
  <conditionalFormatting sqref="Z95:AN95 AR95:CT95">
    <cfRule type="cellIs" dxfId="303" priority="375" operator="lessThan">
      <formula>0</formula>
    </cfRule>
  </conditionalFormatting>
  <conditionalFormatting sqref="Z111 AU111:AV111 BI111:BJ111">
    <cfRule type="cellIs" dxfId="302" priority="374" operator="lessThanOrEqual">
      <formula>-0.5</formula>
    </cfRule>
  </conditionalFormatting>
  <conditionalFormatting sqref="AO65">
    <cfRule type="containsText" dxfId="301" priority="242" operator="containsText" text="x">
      <formula>NOT(ISERROR(SEARCH("x",AO65)))</formula>
    </cfRule>
    <cfRule type="containsText" dxfId="300" priority="243" operator="containsText" text="x">
      <formula>NOT(ISERROR(SEARCH("x",AO65)))</formula>
    </cfRule>
  </conditionalFormatting>
  <conditionalFormatting sqref="AO79:AQ79">
    <cfRule type="cellIs" dxfId="299" priority="241" operator="lessThan">
      <formula>0</formula>
    </cfRule>
  </conditionalFormatting>
  <conditionalFormatting sqref="AO95:AQ95">
    <cfRule type="cellIs" dxfId="298" priority="240" operator="lessThan">
      <formula>0</formula>
    </cfRule>
  </conditionalFormatting>
  <conditionalFormatting sqref="AW65">
    <cfRule type="containsText" dxfId="297" priority="212" operator="containsText" text="x">
      <formula>NOT(ISERROR(SEARCH("x",AW65)))</formula>
    </cfRule>
    <cfRule type="containsText" dxfId="296" priority="213" operator="containsText" text="x">
      <formula>NOT(ISERROR(SEARCH("x",AW65)))</formula>
    </cfRule>
  </conditionalFormatting>
  <conditionalFormatting sqref="Z16:BH16 BJ16:CT16">
    <cfRule type="containsText" dxfId="295" priority="210" operator="containsText" text="x">
      <formula>NOT(ISERROR(SEARCH("x",Z16)))</formula>
    </cfRule>
    <cfRule type="containsText" dxfId="294" priority="211" operator="containsText" text="x">
      <formula>NOT(ISERROR(SEARCH("x",Z16)))</formula>
    </cfRule>
  </conditionalFormatting>
  <conditionalFormatting sqref="BQ16:BS16 CI16:CK16">
    <cfRule type="containsText" dxfId="293" priority="209" operator="containsText" text="x">
      <formula>NOT(ISERROR(SEARCH("x",BQ16)))</formula>
    </cfRule>
  </conditionalFormatting>
  <conditionalFormatting sqref="Z16:CT16">
    <cfRule type="cellIs" dxfId="292" priority="208" operator="lessThan">
      <formula>0</formula>
    </cfRule>
  </conditionalFormatting>
  <conditionalFormatting sqref="AC111">
    <cfRule type="cellIs" dxfId="291" priority="201" operator="lessThanOrEqual">
      <formula>-0.5</formula>
    </cfRule>
  </conditionalFormatting>
  <conditionalFormatting sqref="AF111">
    <cfRule type="cellIs" dxfId="290" priority="200" operator="lessThanOrEqual">
      <formula>-0.5</formula>
    </cfRule>
  </conditionalFormatting>
  <conditionalFormatting sqref="AI111">
    <cfRule type="cellIs" dxfId="289" priority="199" operator="lessThanOrEqual">
      <formula>-0.5</formula>
    </cfRule>
  </conditionalFormatting>
  <conditionalFormatting sqref="AL111">
    <cfRule type="cellIs" dxfId="288" priority="198" operator="lessThanOrEqual">
      <formula>-0.5</formula>
    </cfRule>
  </conditionalFormatting>
  <conditionalFormatting sqref="AO111">
    <cfRule type="cellIs" dxfId="287" priority="197" operator="lessThanOrEqual">
      <formula>-0.5</formula>
    </cfRule>
  </conditionalFormatting>
  <conditionalFormatting sqref="AR111">
    <cfRule type="cellIs" dxfId="286" priority="196" operator="lessThanOrEqual">
      <formula>-0.5</formula>
    </cfRule>
  </conditionalFormatting>
  <conditionalFormatting sqref="AW111">
    <cfRule type="cellIs" dxfId="285" priority="195" operator="lessThanOrEqual">
      <formula>-0.5</formula>
    </cfRule>
  </conditionalFormatting>
  <conditionalFormatting sqref="AZ111">
    <cfRule type="cellIs" dxfId="284" priority="194" operator="lessThanOrEqual">
      <formula>-0.5</formula>
    </cfRule>
  </conditionalFormatting>
  <conditionalFormatting sqref="BC111">
    <cfRule type="cellIs" dxfId="283" priority="193" operator="lessThanOrEqual">
      <formula>-0.5</formula>
    </cfRule>
  </conditionalFormatting>
  <conditionalFormatting sqref="BF111">
    <cfRule type="cellIs" dxfId="282" priority="192" operator="lessThanOrEqual">
      <formula>-0.5</formula>
    </cfRule>
  </conditionalFormatting>
  <conditionalFormatting sqref="BK111">
    <cfRule type="cellIs" dxfId="281" priority="191" operator="lessThanOrEqual">
      <formula>-0.5</formula>
    </cfRule>
  </conditionalFormatting>
  <conditionalFormatting sqref="BN111">
    <cfRule type="cellIs" dxfId="280" priority="190" operator="lessThanOrEqual">
      <formula>-0.5</formula>
    </cfRule>
  </conditionalFormatting>
  <conditionalFormatting sqref="BQ111">
    <cfRule type="cellIs" dxfId="279" priority="189" operator="lessThanOrEqual">
      <formula>-0.5</formula>
    </cfRule>
  </conditionalFormatting>
  <conditionalFormatting sqref="BT111">
    <cfRule type="cellIs" dxfId="278" priority="188" operator="lessThanOrEqual">
      <formula>-0.5</formula>
    </cfRule>
  </conditionalFormatting>
  <conditionalFormatting sqref="BW111 BZ111 CC111 CF111 CI111 CL111 CO111 CR111">
    <cfRule type="cellIs" dxfId="277" priority="184" operator="lessThanOrEqual">
      <formula>-0.5</formula>
    </cfRule>
  </conditionalFormatting>
  <conditionalFormatting sqref="Z66">
    <cfRule type="containsText" dxfId="276" priority="182" operator="containsText" text="x">
      <formula>NOT(ISERROR(SEARCH("x",Z66)))</formula>
    </cfRule>
    <cfRule type="containsText" dxfId="275" priority="183" operator="containsText" text="x">
      <formula>NOT(ISERROR(SEARCH("x",Z66)))</formula>
    </cfRule>
  </conditionalFormatting>
  <conditionalFormatting sqref="AW66">
    <cfRule type="containsText" dxfId="274" priority="176" operator="containsText" text="x">
      <formula>NOT(ISERROR(SEARCH("x",AW66)))</formula>
    </cfRule>
    <cfRule type="containsText" dxfId="273" priority="177" operator="containsText" text="x">
      <formula>NOT(ISERROR(SEARCH("x",AW66)))</formula>
    </cfRule>
  </conditionalFormatting>
  <conditionalFormatting sqref="BK66">
    <cfRule type="containsText" dxfId="272" priority="174" operator="containsText" text="x">
      <formula>NOT(ISERROR(SEARCH("x",BK66)))</formula>
    </cfRule>
    <cfRule type="containsText" dxfId="271" priority="175" operator="containsText" text="x">
      <formula>NOT(ISERROR(SEARCH("x",BK66)))</formula>
    </cfRule>
  </conditionalFormatting>
  <conditionalFormatting sqref="Z80:AB80">
    <cfRule type="cellIs" dxfId="270" priority="171" operator="lessThan">
      <formula>0</formula>
    </cfRule>
  </conditionalFormatting>
  <conditionalFormatting sqref="AZ83:BH83">
    <cfRule type="cellIs" dxfId="269" priority="81" operator="lessThan">
      <formula>0</formula>
    </cfRule>
  </conditionalFormatting>
  <conditionalFormatting sqref="Z112 AU112:AV115 BI112:BJ115">
    <cfRule type="cellIs" dxfId="268" priority="167" operator="lessThanOrEqual">
      <formula>-0.5</formula>
    </cfRule>
  </conditionalFormatting>
  <conditionalFormatting sqref="AC66 AF66 AI66 AL66 AO66 AR66">
    <cfRule type="containsText" dxfId="267" priority="150" operator="containsText" text="x">
      <formula>NOT(ISERROR(SEARCH("x",AC66)))</formula>
    </cfRule>
    <cfRule type="containsText" dxfId="266" priority="151" operator="containsText" text="x">
      <formula>NOT(ISERROR(SEARCH("x",AC66)))</formula>
    </cfRule>
  </conditionalFormatting>
  <conditionalFormatting sqref="Z67">
    <cfRule type="containsText" dxfId="265" priority="146" operator="containsText" text="x">
      <formula>NOT(ISERROR(SEARCH("x",Z67)))</formula>
    </cfRule>
    <cfRule type="containsText" dxfId="264" priority="147" operator="containsText" text="x">
      <formula>NOT(ISERROR(SEARCH("x",Z67)))</formula>
    </cfRule>
  </conditionalFormatting>
  <conditionalFormatting sqref="AC67 AF67 AI67 AL67 AO67 AR67">
    <cfRule type="containsText" dxfId="263" priority="144" operator="containsText" text="x">
      <formula>NOT(ISERROR(SEARCH("x",AC67)))</formula>
    </cfRule>
    <cfRule type="containsText" dxfId="262" priority="145" operator="containsText" text="x">
      <formula>NOT(ISERROR(SEARCH("x",AC67)))</formula>
    </cfRule>
  </conditionalFormatting>
  <conditionalFormatting sqref="Z68">
    <cfRule type="containsText" dxfId="261" priority="142" operator="containsText" text="x">
      <formula>NOT(ISERROR(SEARCH("x",Z68)))</formula>
    </cfRule>
    <cfRule type="containsText" dxfId="260" priority="143" operator="containsText" text="x">
      <formula>NOT(ISERROR(SEARCH("x",Z68)))</formula>
    </cfRule>
  </conditionalFormatting>
  <conditionalFormatting sqref="AC68 AF68 AI68 AL68 AO68 AR68">
    <cfRule type="containsText" dxfId="259" priority="140" operator="containsText" text="x">
      <formula>NOT(ISERROR(SEARCH("x",AC68)))</formula>
    </cfRule>
    <cfRule type="containsText" dxfId="258" priority="141" operator="containsText" text="x">
      <formula>NOT(ISERROR(SEARCH("x",AC68)))</formula>
    </cfRule>
  </conditionalFormatting>
  <conditionalFormatting sqref="Z69">
    <cfRule type="containsText" dxfId="257" priority="138" operator="containsText" text="x">
      <formula>NOT(ISERROR(SEARCH("x",Z69)))</formula>
    </cfRule>
    <cfRule type="containsText" dxfId="256" priority="139" operator="containsText" text="x">
      <formula>NOT(ISERROR(SEARCH("x",Z69)))</formula>
    </cfRule>
  </conditionalFormatting>
  <conditionalFormatting sqref="AC69 AF69 AI69 AL69 AO69 AR69">
    <cfRule type="containsText" dxfId="255" priority="136" operator="containsText" text="x">
      <formula>NOT(ISERROR(SEARCH("x",AC69)))</formula>
    </cfRule>
    <cfRule type="containsText" dxfId="254" priority="137" operator="containsText" text="x">
      <formula>NOT(ISERROR(SEARCH("x",AC69)))</formula>
    </cfRule>
  </conditionalFormatting>
  <conditionalFormatting sqref="AZ66 BC66 BF66">
    <cfRule type="containsText" dxfId="253" priority="134" operator="containsText" text="x">
      <formula>NOT(ISERROR(SEARCH("x",AZ66)))</formula>
    </cfRule>
    <cfRule type="containsText" dxfId="252" priority="135" operator="containsText" text="x">
      <formula>NOT(ISERROR(SEARCH("x",AZ66)))</formula>
    </cfRule>
  </conditionalFormatting>
  <conditionalFormatting sqref="AW67">
    <cfRule type="containsText" dxfId="251" priority="120" operator="containsText" text="x">
      <formula>NOT(ISERROR(SEARCH("x",AW67)))</formula>
    </cfRule>
    <cfRule type="containsText" dxfId="250" priority="121" operator="containsText" text="x">
      <formula>NOT(ISERROR(SEARCH("x",AW67)))</formula>
    </cfRule>
  </conditionalFormatting>
  <conditionalFormatting sqref="AZ67 BC67 BF67">
    <cfRule type="containsText" dxfId="249" priority="118" operator="containsText" text="x">
      <formula>NOT(ISERROR(SEARCH("x",AZ67)))</formula>
    </cfRule>
    <cfRule type="containsText" dxfId="248" priority="119" operator="containsText" text="x">
      <formula>NOT(ISERROR(SEARCH("x",AZ67)))</formula>
    </cfRule>
  </conditionalFormatting>
  <conditionalFormatting sqref="AW68">
    <cfRule type="containsText" dxfId="247" priority="116" operator="containsText" text="x">
      <formula>NOT(ISERROR(SEARCH("x",AW68)))</formula>
    </cfRule>
    <cfRule type="containsText" dxfId="246" priority="117" operator="containsText" text="x">
      <formula>NOT(ISERROR(SEARCH("x",AW68)))</formula>
    </cfRule>
  </conditionalFormatting>
  <conditionalFormatting sqref="AZ68 BC68 BF68">
    <cfRule type="containsText" dxfId="245" priority="114" operator="containsText" text="x">
      <formula>NOT(ISERROR(SEARCH("x",AZ68)))</formula>
    </cfRule>
    <cfRule type="containsText" dxfId="244" priority="115" operator="containsText" text="x">
      <formula>NOT(ISERROR(SEARCH("x",AZ68)))</formula>
    </cfRule>
  </conditionalFormatting>
  <conditionalFormatting sqref="AW69">
    <cfRule type="containsText" dxfId="243" priority="112" operator="containsText" text="x">
      <formula>NOT(ISERROR(SEARCH("x",AW69)))</formula>
    </cfRule>
    <cfRule type="containsText" dxfId="242" priority="113" operator="containsText" text="x">
      <formula>NOT(ISERROR(SEARCH("x",AW69)))</formula>
    </cfRule>
  </conditionalFormatting>
  <conditionalFormatting sqref="AZ69 BC69 BF69">
    <cfRule type="containsText" dxfId="241" priority="110" operator="containsText" text="x">
      <formula>NOT(ISERROR(SEARCH("x",AZ69)))</formula>
    </cfRule>
    <cfRule type="containsText" dxfId="240" priority="111" operator="containsText" text="x">
      <formula>NOT(ISERROR(SEARCH("x",AZ69)))</formula>
    </cfRule>
  </conditionalFormatting>
  <conditionalFormatting sqref="BK67">
    <cfRule type="containsText" dxfId="239" priority="108" operator="containsText" text="x">
      <formula>NOT(ISERROR(SEARCH("x",BK67)))</formula>
    </cfRule>
    <cfRule type="containsText" dxfId="238" priority="109" operator="containsText" text="x">
      <formula>NOT(ISERROR(SEARCH("x",BK67)))</formula>
    </cfRule>
  </conditionalFormatting>
  <conditionalFormatting sqref="BK68">
    <cfRule type="containsText" dxfId="237" priority="106" operator="containsText" text="x">
      <formula>NOT(ISERROR(SEARCH("x",BK68)))</formula>
    </cfRule>
    <cfRule type="containsText" dxfId="236" priority="107" operator="containsText" text="x">
      <formula>NOT(ISERROR(SEARCH("x",BK68)))</formula>
    </cfRule>
  </conditionalFormatting>
  <conditionalFormatting sqref="BK69">
    <cfRule type="containsText" dxfId="235" priority="104" operator="containsText" text="x">
      <formula>NOT(ISERROR(SEARCH("x",BK69)))</formula>
    </cfRule>
    <cfRule type="containsText" dxfId="234" priority="105" operator="containsText" text="x">
      <formula>NOT(ISERROR(SEARCH("x",BK69)))</formula>
    </cfRule>
  </conditionalFormatting>
  <conditionalFormatting sqref="BN66 BQ66 BT66 BW66 BZ66 CC66 CF66 CI66 CL66 CO66 CR66">
    <cfRule type="containsText" dxfId="233" priority="102" operator="containsText" text="x">
      <formula>NOT(ISERROR(SEARCH("x",BN66)))</formula>
    </cfRule>
    <cfRule type="containsText" dxfId="232" priority="103" operator="containsText" text="x">
      <formula>NOT(ISERROR(SEARCH("x",BN66)))</formula>
    </cfRule>
  </conditionalFormatting>
  <conditionalFormatting sqref="BN67 BQ67 BT67 BW67 BZ67 CC67 CF67 CI67 CL67 CO67 CR67">
    <cfRule type="containsText" dxfId="231" priority="100" operator="containsText" text="x">
      <formula>NOT(ISERROR(SEARCH("x",BN67)))</formula>
    </cfRule>
    <cfRule type="containsText" dxfId="230" priority="101" operator="containsText" text="x">
      <formula>NOT(ISERROR(SEARCH("x",BN67)))</formula>
    </cfRule>
  </conditionalFormatting>
  <conditionalFormatting sqref="BN68 BQ68 BT68 BW68 BZ68 CC68 CF68 CI68 CL68 CO68 CR68">
    <cfRule type="containsText" dxfId="229" priority="98" operator="containsText" text="x">
      <formula>NOT(ISERROR(SEARCH("x",BN68)))</formula>
    </cfRule>
    <cfRule type="containsText" dxfId="228" priority="99" operator="containsText" text="x">
      <formula>NOT(ISERROR(SEARCH("x",BN68)))</formula>
    </cfRule>
  </conditionalFormatting>
  <conditionalFormatting sqref="BN69 BQ69 BT69 BW69 BZ69 CC69 CF69 CI69 CL69 CO69 CR69">
    <cfRule type="containsText" dxfId="227" priority="96" operator="containsText" text="x">
      <formula>NOT(ISERROR(SEARCH("x",BN69)))</formula>
    </cfRule>
    <cfRule type="containsText" dxfId="226" priority="97" operator="containsText" text="x">
      <formula>NOT(ISERROR(SEARCH("x",BN69)))</formula>
    </cfRule>
  </conditionalFormatting>
  <conditionalFormatting sqref="AC80:AT80">
    <cfRule type="cellIs" dxfId="225" priority="95" operator="lessThan">
      <formula>0</formula>
    </cfRule>
  </conditionalFormatting>
  <conditionalFormatting sqref="Z81:AB81">
    <cfRule type="cellIs" dxfId="224" priority="94" operator="lessThan">
      <formula>0</formula>
    </cfRule>
  </conditionalFormatting>
  <conditionalFormatting sqref="AC81:AT81">
    <cfRule type="cellIs" dxfId="223" priority="93" operator="lessThan">
      <formula>0</formula>
    </cfRule>
  </conditionalFormatting>
  <conditionalFormatting sqref="Z82:AB82">
    <cfRule type="cellIs" dxfId="222" priority="92" operator="lessThan">
      <formula>0</formula>
    </cfRule>
  </conditionalFormatting>
  <conditionalFormatting sqref="AC82:AT82">
    <cfRule type="cellIs" dxfId="221" priority="91" operator="lessThan">
      <formula>0</formula>
    </cfRule>
  </conditionalFormatting>
  <conditionalFormatting sqref="Z83:AB83">
    <cfRule type="cellIs" dxfId="220" priority="90" operator="lessThan">
      <formula>0</formula>
    </cfRule>
  </conditionalFormatting>
  <conditionalFormatting sqref="AC83:AT83">
    <cfRule type="cellIs" dxfId="219" priority="89" operator="lessThan">
      <formula>0</formula>
    </cfRule>
  </conditionalFormatting>
  <conditionalFormatting sqref="AW80:AY80">
    <cfRule type="cellIs" dxfId="218" priority="88" operator="lessThan">
      <formula>0</formula>
    </cfRule>
  </conditionalFormatting>
  <conditionalFormatting sqref="AZ80:BH80">
    <cfRule type="cellIs" dxfId="217" priority="87" operator="lessThan">
      <formula>0</formula>
    </cfRule>
  </conditionalFormatting>
  <conditionalFormatting sqref="AW81:AY81">
    <cfRule type="cellIs" dxfId="216" priority="86" operator="lessThan">
      <formula>0</formula>
    </cfRule>
  </conditionalFormatting>
  <conditionalFormatting sqref="AZ81:BH81">
    <cfRule type="cellIs" dxfId="215" priority="85" operator="lessThan">
      <formula>0</formula>
    </cfRule>
  </conditionalFormatting>
  <conditionalFormatting sqref="AW82:AY82">
    <cfRule type="cellIs" dxfId="214" priority="84" operator="lessThan">
      <formula>0</formula>
    </cfRule>
  </conditionalFormatting>
  <conditionalFormatting sqref="AZ82:BH82">
    <cfRule type="cellIs" dxfId="213" priority="83" operator="lessThan">
      <formula>0</formula>
    </cfRule>
  </conditionalFormatting>
  <conditionalFormatting sqref="AW83:AY83">
    <cfRule type="cellIs" dxfId="212" priority="82" operator="lessThan">
      <formula>0</formula>
    </cfRule>
  </conditionalFormatting>
  <conditionalFormatting sqref="BK80:BM80">
    <cfRule type="cellIs" dxfId="211" priority="80" operator="lessThan">
      <formula>0</formula>
    </cfRule>
  </conditionalFormatting>
  <conditionalFormatting sqref="BN80:CE80">
    <cfRule type="cellIs" dxfId="210" priority="79" operator="lessThan">
      <formula>0</formula>
    </cfRule>
  </conditionalFormatting>
  <conditionalFormatting sqref="BK81:BM81">
    <cfRule type="cellIs" dxfId="209" priority="78" operator="lessThan">
      <formula>0</formula>
    </cfRule>
  </conditionalFormatting>
  <conditionalFormatting sqref="BN81:CE81">
    <cfRule type="cellIs" dxfId="208" priority="77" operator="lessThan">
      <formula>0</formula>
    </cfRule>
  </conditionalFormatting>
  <conditionalFormatting sqref="BK82:BM82">
    <cfRule type="cellIs" dxfId="207" priority="76" operator="lessThan">
      <formula>0</formula>
    </cfRule>
  </conditionalFormatting>
  <conditionalFormatting sqref="BN82:CE82">
    <cfRule type="cellIs" dxfId="206" priority="75" operator="lessThan">
      <formula>0</formula>
    </cfRule>
  </conditionalFormatting>
  <conditionalFormatting sqref="BK83:BM83">
    <cfRule type="cellIs" dxfId="205" priority="74" operator="lessThan">
      <formula>0</formula>
    </cfRule>
  </conditionalFormatting>
  <conditionalFormatting sqref="BN83:CE83">
    <cfRule type="cellIs" dxfId="204" priority="73" operator="lessThan">
      <formula>0</formula>
    </cfRule>
  </conditionalFormatting>
  <conditionalFormatting sqref="CF80:CH80">
    <cfRule type="cellIs" dxfId="203" priority="72" operator="lessThan">
      <formula>0</formula>
    </cfRule>
  </conditionalFormatting>
  <conditionalFormatting sqref="CI80:CT80">
    <cfRule type="cellIs" dxfId="202" priority="71" operator="lessThan">
      <formula>0</formula>
    </cfRule>
  </conditionalFormatting>
  <conditionalFormatting sqref="CF81:CH81">
    <cfRule type="cellIs" dxfId="201" priority="70" operator="lessThan">
      <formula>0</formula>
    </cfRule>
  </conditionalFormatting>
  <conditionalFormatting sqref="CI81:CT81">
    <cfRule type="cellIs" dxfId="200" priority="69" operator="lessThan">
      <formula>0</formula>
    </cfRule>
  </conditionalFormatting>
  <conditionalFormatting sqref="CF82:CH82">
    <cfRule type="cellIs" dxfId="199" priority="68" operator="lessThan">
      <formula>0</formula>
    </cfRule>
  </conditionalFormatting>
  <conditionalFormatting sqref="CI82:CT82">
    <cfRule type="cellIs" dxfId="198" priority="67" operator="lessThan">
      <formula>0</formula>
    </cfRule>
  </conditionalFormatting>
  <conditionalFormatting sqref="CF83:CH83">
    <cfRule type="cellIs" dxfId="197" priority="66" operator="lessThan">
      <formula>0</formula>
    </cfRule>
  </conditionalFormatting>
  <conditionalFormatting sqref="CI83:CT83">
    <cfRule type="cellIs" dxfId="196" priority="65" operator="lessThan">
      <formula>0</formula>
    </cfRule>
  </conditionalFormatting>
  <conditionalFormatting sqref="AU96:AV99 BI96:BJ99">
    <cfRule type="cellIs" dxfId="195" priority="64" operator="lessThan">
      <formula>0</formula>
    </cfRule>
  </conditionalFormatting>
  <conditionalFormatting sqref="Z96:AB96">
    <cfRule type="cellIs" dxfId="194" priority="63" operator="lessThan">
      <formula>0</formula>
    </cfRule>
  </conditionalFormatting>
  <conditionalFormatting sqref="Z97:AB99">
    <cfRule type="cellIs" dxfId="193" priority="31" operator="lessThan">
      <formula>0</formula>
    </cfRule>
  </conditionalFormatting>
  <conditionalFormatting sqref="AC97:AT99">
    <cfRule type="cellIs" dxfId="192" priority="29" operator="lessThan">
      <formula>0</formula>
    </cfRule>
  </conditionalFormatting>
  <conditionalFormatting sqref="AW97:AY99">
    <cfRule type="cellIs" dxfId="191" priority="27" operator="lessThan">
      <formula>0</formula>
    </cfRule>
  </conditionalFormatting>
  <conditionalFormatting sqref="AW96:AY96">
    <cfRule type="cellIs" dxfId="190" priority="28" operator="lessThan">
      <formula>0</formula>
    </cfRule>
  </conditionalFormatting>
  <conditionalFormatting sqref="AZ96:BH96">
    <cfRule type="cellIs" dxfId="189" priority="26" operator="lessThan">
      <formula>0</formula>
    </cfRule>
  </conditionalFormatting>
  <conditionalFormatting sqref="AZ97:BH99">
    <cfRule type="cellIs" dxfId="188" priority="25" operator="lessThan">
      <formula>0</formula>
    </cfRule>
  </conditionalFormatting>
  <conditionalFormatting sqref="BK96:BM96">
    <cfRule type="cellIs" dxfId="187" priority="24" operator="lessThan">
      <formula>0</formula>
    </cfRule>
  </conditionalFormatting>
  <conditionalFormatting sqref="BK97:BM99">
    <cfRule type="cellIs" dxfId="186" priority="23" operator="lessThan">
      <formula>0</formula>
    </cfRule>
  </conditionalFormatting>
  <conditionalFormatting sqref="BN96:CE96">
    <cfRule type="cellIs" dxfId="185" priority="22" operator="lessThan">
      <formula>0</formula>
    </cfRule>
  </conditionalFormatting>
  <conditionalFormatting sqref="BN97:CE99">
    <cfRule type="cellIs" dxfId="184" priority="21" operator="lessThan">
      <formula>0</formula>
    </cfRule>
  </conditionalFormatting>
  <conditionalFormatting sqref="CF96:CH96">
    <cfRule type="cellIs" dxfId="183" priority="20" operator="lessThan">
      <formula>0</formula>
    </cfRule>
  </conditionalFormatting>
  <conditionalFormatting sqref="CF97:CH99">
    <cfRule type="cellIs" dxfId="182" priority="19" operator="lessThan">
      <formula>0</formula>
    </cfRule>
  </conditionalFormatting>
  <conditionalFormatting sqref="CI96:CT96">
    <cfRule type="cellIs" dxfId="181" priority="18" operator="lessThan">
      <formula>0</formula>
    </cfRule>
  </conditionalFormatting>
  <conditionalFormatting sqref="CI97:CT99">
    <cfRule type="cellIs" dxfId="180" priority="17" operator="lessThan">
      <formula>0</formula>
    </cfRule>
  </conditionalFormatting>
  <conditionalFormatting sqref="AC96:AT96">
    <cfRule type="cellIs" dxfId="179" priority="30" operator="lessThan">
      <formula>0</formula>
    </cfRule>
  </conditionalFormatting>
  <conditionalFormatting sqref="Z113:Z115">
    <cfRule type="cellIs" dxfId="178" priority="16" operator="lessThanOrEqual">
      <formula>-0.5</formula>
    </cfRule>
  </conditionalFormatting>
  <conditionalFormatting sqref="AC112 AF112 AI112 AL112 AO112 AR112">
    <cfRule type="cellIs" dxfId="177" priority="15" operator="lessThanOrEqual">
      <formula>-0.5</formula>
    </cfRule>
  </conditionalFormatting>
  <conditionalFormatting sqref="AC113:AC115 AF113:AF115 AI113:AI115 AL113:AL115 AO113:AO115 AR113:AR115">
    <cfRule type="cellIs" dxfId="176" priority="14" operator="lessThanOrEqual">
      <formula>-0.5</formula>
    </cfRule>
  </conditionalFormatting>
  <conditionalFormatting sqref="AW112">
    <cfRule type="cellIs" dxfId="175" priority="13" operator="lessThanOrEqual">
      <formula>-0.5</formula>
    </cfRule>
  </conditionalFormatting>
  <conditionalFormatting sqref="AW113:AW115">
    <cfRule type="cellIs" dxfId="174" priority="12" operator="lessThanOrEqual">
      <formula>-0.5</formula>
    </cfRule>
  </conditionalFormatting>
  <conditionalFormatting sqref="AZ112 BC112 BF112">
    <cfRule type="cellIs" dxfId="173" priority="11" operator="lessThanOrEqual">
      <formula>-0.5</formula>
    </cfRule>
  </conditionalFormatting>
  <conditionalFormatting sqref="AZ113:AZ115 BC113:BC115 BF113:BF115">
    <cfRule type="cellIs" dxfId="172" priority="10" operator="lessThanOrEqual">
      <formula>-0.5</formula>
    </cfRule>
  </conditionalFormatting>
  <conditionalFormatting sqref="BK112">
    <cfRule type="cellIs" dxfId="171" priority="9" operator="lessThanOrEqual">
      <formula>-0.5</formula>
    </cfRule>
  </conditionalFormatting>
  <conditionalFormatting sqref="BK113:BK115">
    <cfRule type="cellIs" dxfId="170" priority="8" operator="lessThanOrEqual">
      <formula>-0.5</formula>
    </cfRule>
  </conditionalFormatting>
  <conditionalFormatting sqref="BN112 BQ112 BT112 BW112 BZ112 CC112">
    <cfRule type="cellIs" dxfId="169" priority="7" operator="lessThanOrEqual">
      <formula>-0.5</formula>
    </cfRule>
  </conditionalFormatting>
  <conditionalFormatting sqref="BN113:BN115 BQ113:BQ115 BT113:BT115 BW113:BW115 BZ113:BZ115 CC113:CC115">
    <cfRule type="cellIs" dxfId="168" priority="6" operator="lessThanOrEqual">
      <formula>-0.5</formula>
    </cfRule>
  </conditionalFormatting>
  <conditionalFormatting sqref="CF112">
    <cfRule type="cellIs" dxfId="167" priority="5" operator="lessThanOrEqual">
      <formula>-0.5</formula>
    </cfRule>
  </conditionalFormatting>
  <conditionalFormatting sqref="CF113:CF115">
    <cfRule type="cellIs" dxfId="166" priority="4" operator="lessThanOrEqual">
      <formula>-0.5</formula>
    </cfRule>
  </conditionalFormatting>
  <conditionalFormatting sqref="CI112 CL112 CO112 CR112">
    <cfRule type="cellIs" dxfId="165" priority="3" operator="lessThanOrEqual">
      <formula>-0.5</formula>
    </cfRule>
  </conditionalFormatting>
  <conditionalFormatting sqref="CI113:CI115 CL113:CL115 CO113:CO115 CR113:CR115">
    <cfRule type="cellIs" dxfId="164" priority="2" operator="lessThanOrEqual">
      <formula>-0.5</formula>
    </cfRule>
  </conditionalFormatting>
  <conditionalFormatting sqref="CL16:CN16">
    <cfRule type="containsText" dxfId="163" priority="1" operator="containsText" text="x">
      <formula>NOT(ISERROR(SEARCH("x",CL16)))</formula>
    </cfRule>
  </conditionalFormatting>
  <pageMargins left="0.70866141732283472" right="0.70866141732283472" top="0.55118110236220474" bottom="0.74803149606299213" header="0.31496062992125984" footer="0.31496062992125984"/>
  <pageSetup paperSize="9" scale="80" orientation="landscape" horizontalDpi="4294967293" verticalDpi="4294967293" r:id="rId1"/>
  <headerFooter>
    <oddFooter>&amp;L&amp;8&amp;F  &amp;A&amp;R&amp;8Eigendom van OPGERUIMD! en OrganieQ.</oddFooter>
  </headerFooter>
  <ignoredErrors>
    <ignoredError sqref="X17 X18:X48" unlockedFormula="1"/>
  </ignoredErrors>
  <drawing r:id="rId2"/>
  <extLst>
    <ext xmlns:x14="http://schemas.microsoft.com/office/spreadsheetml/2009/9/main" uri="{CCE6A557-97BC-4b89-ADB6-D9C93CAAB3DF}">
      <x14:dataValidations xmlns:xm="http://schemas.microsoft.com/office/excel/2006/main" xWindow="864" yWindow="773" count="1">
        <x14:dataValidation type="list" allowBlank="1" showInputMessage="1" showErrorMessage="1" error="U kunt hier alleen een x invoeren" prompt="U kunt hier alleen een x invoeren" xr:uid="{D1503622-C600-495D-9BB9-D5E69AC484D8}">
          <x14:formula1>
            <xm:f>Definties!$A$20</xm:f>
          </x14:formula1>
          <xm:sqref>Z17:AT48 AW17:BH48 BK17:CT48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65"/>
  <sheetViews>
    <sheetView showGridLines="0" workbookViewId="0">
      <pane ySplit="6" topLeftCell="A7" activePane="bottomLeft" state="frozen"/>
      <selection pane="bottomLeft" activeCell="B67" sqref="B67"/>
    </sheetView>
  </sheetViews>
  <sheetFormatPr defaultColWidth="4.6640625" defaultRowHeight="14.4" customHeight="1" x14ac:dyDescent="0.3"/>
  <cols>
    <col min="1" max="2" width="0.5546875" customWidth="1"/>
    <col min="3" max="3" width="1.6640625" customWidth="1"/>
    <col min="4" max="4" width="4.6640625" customWidth="1"/>
    <col min="5" max="5" width="9.5546875" bestFit="1" customWidth="1"/>
    <col min="11" max="11" width="5.6640625" customWidth="1"/>
    <col min="14" max="14" width="4.33203125" customWidth="1"/>
    <col min="25" max="25" width="4.6640625" customWidth="1"/>
    <col min="26" max="26" width="1.6640625" customWidth="1"/>
    <col min="27" max="28" width="0.5546875" customWidth="1"/>
  </cols>
  <sheetData>
    <row r="1" spans="1:28" ht="14.4" customHeight="1" x14ac:dyDescent="0.3">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4" customHeight="1" x14ac:dyDescent="0.3">
      <c r="A2" s="202"/>
      <c r="B2" s="202"/>
      <c r="C2" s="460" t="s">
        <v>91</v>
      </c>
      <c r="D2" s="461"/>
      <c r="E2" s="461"/>
      <c r="F2" s="461"/>
      <c r="G2" s="461"/>
      <c r="H2" s="461"/>
      <c r="I2" s="461"/>
      <c r="J2" s="461"/>
      <c r="K2" s="461"/>
      <c r="L2" s="461"/>
      <c r="M2" s="461"/>
      <c r="N2" s="461"/>
      <c r="O2" s="461"/>
      <c r="P2" s="461"/>
      <c r="Q2" s="461"/>
      <c r="R2" s="461"/>
      <c r="S2" s="461"/>
      <c r="T2" s="461"/>
      <c r="U2" s="461"/>
      <c r="V2" s="461"/>
      <c r="W2" s="461"/>
      <c r="X2" s="461"/>
      <c r="Y2" s="461"/>
      <c r="Z2" s="462"/>
      <c r="AA2" s="202"/>
      <c r="AB2" s="202"/>
    </row>
    <row r="3" spans="1:28" ht="14.4" customHeight="1" x14ac:dyDescent="0.3">
      <c r="A3" s="202"/>
      <c r="B3" s="202"/>
      <c r="C3" s="463"/>
      <c r="D3" s="464"/>
      <c r="E3" s="464"/>
      <c r="F3" s="464"/>
      <c r="G3" s="464"/>
      <c r="H3" s="464"/>
      <c r="I3" s="464"/>
      <c r="J3" s="464"/>
      <c r="K3" s="464"/>
      <c r="L3" s="464"/>
      <c r="M3" s="464"/>
      <c r="N3" s="464"/>
      <c r="O3" s="464"/>
      <c r="P3" s="464"/>
      <c r="Q3" s="464"/>
      <c r="R3" s="464"/>
      <c r="S3" s="464"/>
      <c r="T3" s="464"/>
      <c r="U3" s="464"/>
      <c r="V3" s="464"/>
      <c r="W3" s="464"/>
      <c r="X3" s="464"/>
      <c r="Y3" s="464"/>
      <c r="Z3" s="465"/>
      <c r="AA3" s="202"/>
      <c r="AB3" s="202"/>
    </row>
    <row r="4" spans="1:28" ht="14.4" customHeight="1" x14ac:dyDescent="0.3">
      <c r="A4" s="202"/>
      <c r="B4" s="202"/>
      <c r="C4" s="466" t="str">
        <f>+IF('1. Beschikbare tijd'!AN10="","Format",'1. Beschikbare tijd'!AN10)</f>
        <v>Format</v>
      </c>
      <c r="D4" s="467"/>
      <c r="E4" s="467"/>
      <c r="F4" s="467"/>
      <c r="G4" s="467"/>
      <c r="H4" s="467"/>
      <c r="I4" s="467"/>
      <c r="J4" s="467"/>
      <c r="K4" s="467"/>
      <c r="L4" s="467"/>
      <c r="M4" s="467"/>
      <c r="N4" s="467"/>
      <c r="O4" s="467"/>
      <c r="P4" s="467"/>
      <c r="Q4" s="467"/>
      <c r="R4" s="467"/>
      <c r="S4" s="467"/>
      <c r="T4" s="467"/>
      <c r="U4" s="467"/>
      <c r="V4" s="467"/>
      <c r="W4" s="467"/>
      <c r="X4" s="467"/>
      <c r="Y4" s="467"/>
      <c r="Z4" s="468"/>
      <c r="AA4" s="202"/>
      <c r="AB4" s="202"/>
    </row>
    <row r="5" spans="1:28" ht="14.4" customHeight="1" x14ac:dyDescent="0.3">
      <c r="A5" s="202"/>
      <c r="B5" s="202"/>
      <c r="C5" s="469"/>
      <c r="D5" s="470"/>
      <c r="E5" s="470"/>
      <c r="F5" s="470"/>
      <c r="G5" s="470"/>
      <c r="H5" s="470"/>
      <c r="I5" s="470"/>
      <c r="J5" s="470"/>
      <c r="K5" s="470"/>
      <c r="L5" s="470"/>
      <c r="M5" s="470"/>
      <c r="N5" s="470"/>
      <c r="O5" s="470"/>
      <c r="P5" s="470"/>
      <c r="Q5" s="470"/>
      <c r="R5" s="470"/>
      <c r="S5" s="470"/>
      <c r="T5" s="470"/>
      <c r="U5" s="470"/>
      <c r="V5" s="470"/>
      <c r="W5" s="470"/>
      <c r="X5" s="470"/>
      <c r="Y5" s="470"/>
      <c r="Z5" s="471"/>
      <c r="AA5" s="202"/>
      <c r="AB5" s="202"/>
    </row>
    <row r="6" spans="1:28" ht="14.4" customHeight="1" x14ac:dyDescent="0.3">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row>
    <row r="7" spans="1:28" ht="14.4" customHeight="1" x14ac:dyDescent="0.3">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row>
    <row r="8" spans="1:28" ht="14.4" customHeight="1" x14ac:dyDescent="0.3">
      <c r="A8" s="202"/>
      <c r="B8" s="202"/>
      <c r="C8" s="644" t="str">
        <f>+'1. Beschikbare tijd'!C15</f>
        <v>Uw situatie</v>
      </c>
      <c r="D8" s="645"/>
      <c r="E8" s="645"/>
      <c r="F8" s="645"/>
      <c r="G8" s="645"/>
      <c r="H8" s="645"/>
      <c r="I8" s="645"/>
      <c r="J8" s="645"/>
      <c r="K8" s="645"/>
      <c r="L8" s="645"/>
      <c r="M8" s="645"/>
      <c r="N8" s="645"/>
      <c r="O8" s="645"/>
      <c r="P8" s="645"/>
      <c r="Q8" s="645"/>
      <c r="R8" s="645"/>
      <c r="S8" s="645"/>
      <c r="T8" s="645"/>
      <c r="U8" s="645"/>
      <c r="V8" s="645"/>
      <c r="W8" s="645"/>
      <c r="X8" s="645"/>
      <c r="Y8" s="645"/>
      <c r="Z8" s="646"/>
      <c r="AA8" s="202"/>
      <c r="AB8" s="202"/>
    </row>
    <row r="9" spans="1:28" ht="14.4" customHeight="1" x14ac:dyDescent="0.3">
      <c r="A9" s="202"/>
      <c r="B9" s="202"/>
      <c r="C9" s="647"/>
      <c r="D9" s="648"/>
      <c r="E9" s="648"/>
      <c r="F9" s="648"/>
      <c r="G9" s="648"/>
      <c r="H9" s="648"/>
      <c r="I9" s="648"/>
      <c r="J9" s="648"/>
      <c r="K9" s="648"/>
      <c r="L9" s="648"/>
      <c r="M9" s="648"/>
      <c r="N9" s="648"/>
      <c r="O9" s="648"/>
      <c r="P9" s="648"/>
      <c r="Q9" s="648"/>
      <c r="R9" s="648"/>
      <c r="S9" s="648"/>
      <c r="T9" s="648"/>
      <c r="U9" s="648"/>
      <c r="V9" s="648"/>
      <c r="W9" s="648"/>
      <c r="X9" s="648"/>
      <c r="Y9" s="648"/>
      <c r="Z9" s="649"/>
      <c r="AA9" s="202"/>
      <c r="AB9" s="202"/>
    </row>
    <row r="10" spans="1:28" ht="14.4" customHeight="1" x14ac:dyDescent="0.3">
      <c r="A10" s="202"/>
      <c r="B10" s="202"/>
      <c r="C10" s="650" t="str">
        <f>+IF('1. Beschikbare tijd'!C18="","",'1. Beschikbare tijd'!C18)</f>
        <v/>
      </c>
      <c r="D10" s="651"/>
      <c r="E10" s="651"/>
      <c r="F10" s="651"/>
      <c r="G10" s="651"/>
      <c r="H10" s="651"/>
      <c r="I10" s="651"/>
      <c r="J10" s="651"/>
      <c r="K10" s="651"/>
      <c r="L10" s="651"/>
      <c r="M10" s="651"/>
      <c r="N10" s="651"/>
      <c r="O10" s="651"/>
      <c r="P10" s="651"/>
      <c r="Q10" s="651"/>
      <c r="R10" s="651"/>
      <c r="S10" s="651"/>
      <c r="T10" s="651"/>
      <c r="U10" s="651"/>
      <c r="V10" s="651"/>
      <c r="W10" s="651"/>
      <c r="X10" s="651"/>
      <c r="Y10" s="651"/>
      <c r="Z10" s="652"/>
      <c r="AA10" s="202"/>
      <c r="AB10" s="202"/>
    </row>
    <row r="11" spans="1:28" ht="14.4" customHeight="1" x14ac:dyDescent="0.3">
      <c r="A11" s="202"/>
      <c r="B11" s="202"/>
      <c r="C11" s="653"/>
      <c r="D11" s="654"/>
      <c r="E11" s="654"/>
      <c r="F11" s="654"/>
      <c r="G11" s="654"/>
      <c r="H11" s="654"/>
      <c r="I11" s="654"/>
      <c r="J11" s="654"/>
      <c r="K11" s="654"/>
      <c r="L11" s="654"/>
      <c r="M11" s="654"/>
      <c r="N11" s="654"/>
      <c r="O11" s="654"/>
      <c r="P11" s="654"/>
      <c r="Q11" s="654"/>
      <c r="R11" s="654"/>
      <c r="S11" s="654"/>
      <c r="T11" s="654"/>
      <c r="U11" s="654"/>
      <c r="V11" s="654"/>
      <c r="W11" s="654"/>
      <c r="X11" s="654"/>
      <c r="Y11" s="654"/>
      <c r="Z11" s="655"/>
      <c r="AA11" s="202"/>
      <c r="AB11" s="202"/>
    </row>
    <row r="12" spans="1:28" ht="14.4" customHeight="1" x14ac:dyDescent="0.3">
      <c r="A12" s="202"/>
      <c r="B12" s="202"/>
      <c r="C12" s="653"/>
      <c r="D12" s="654"/>
      <c r="E12" s="654"/>
      <c r="F12" s="654"/>
      <c r="G12" s="654"/>
      <c r="H12" s="654"/>
      <c r="I12" s="654"/>
      <c r="J12" s="654"/>
      <c r="K12" s="654"/>
      <c r="L12" s="654"/>
      <c r="M12" s="654"/>
      <c r="N12" s="654"/>
      <c r="O12" s="654"/>
      <c r="P12" s="654"/>
      <c r="Q12" s="654"/>
      <c r="R12" s="654"/>
      <c r="S12" s="654"/>
      <c r="T12" s="654"/>
      <c r="U12" s="654"/>
      <c r="V12" s="654"/>
      <c r="W12" s="654"/>
      <c r="X12" s="654"/>
      <c r="Y12" s="654"/>
      <c r="Z12" s="655"/>
      <c r="AA12" s="202"/>
      <c r="AB12" s="202"/>
    </row>
    <row r="13" spans="1:28" ht="14.4" customHeight="1" x14ac:dyDescent="0.3">
      <c r="A13" s="202"/>
      <c r="B13" s="202"/>
      <c r="C13" s="653"/>
      <c r="D13" s="654"/>
      <c r="E13" s="654"/>
      <c r="F13" s="654"/>
      <c r="G13" s="654"/>
      <c r="H13" s="654"/>
      <c r="I13" s="654"/>
      <c r="J13" s="654"/>
      <c r="K13" s="654"/>
      <c r="L13" s="654"/>
      <c r="M13" s="654"/>
      <c r="N13" s="654"/>
      <c r="O13" s="654"/>
      <c r="P13" s="654"/>
      <c r="Q13" s="654"/>
      <c r="R13" s="654"/>
      <c r="S13" s="654"/>
      <c r="T13" s="654"/>
      <c r="U13" s="654"/>
      <c r="V13" s="654"/>
      <c r="W13" s="654"/>
      <c r="X13" s="654"/>
      <c r="Y13" s="654"/>
      <c r="Z13" s="655"/>
      <c r="AA13" s="202"/>
      <c r="AB13" s="202"/>
    </row>
    <row r="14" spans="1:28" ht="14.4" customHeight="1" x14ac:dyDescent="0.3">
      <c r="A14" s="202"/>
      <c r="B14" s="202"/>
      <c r="C14" s="653"/>
      <c r="D14" s="654"/>
      <c r="E14" s="654"/>
      <c r="F14" s="654"/>
      <c r="G14" s="654"/>
      <c r="H14" s="654"/>
      <c r="I14" s="654"/>
      <c r="J14" s="654"/>
      <c r="K14" s="654"/>
      <c r="L14" s="654"/>
      <c r="M14" s="654"/>
      <c r="N14" s="654"/>
      <c r="O14" s="654"/>
      <c r="P14" s="654"/>
      <c r="Q14" s="654"/>
      <c r="R14" s="654"/>
      <c r="S14" s="654"/>
      <c r="T14" s="654"/>
      <c r="U14" s="654"/>
      <c r="V14" s="654"/>
      <c r="W14" s="654"/>
      <c r="X14" s="654"/>
      <c r="Y14" s="654"/>
      <c r="Z14" s="655"/>
      <c r="AA14" s="202"/>
      <c r="AB14" s="202"/>
    </row>
    <row r="15" spans="1:28" ht="14.4" customHeight="1" x14ac:dyDescent="0.3">
      <c r="A15" s="202"/>
      <c r="B15" s="202"/>
      <c r="C15" s="656"/>
      <c r="D15" s="657"/>
      <c r="E15" s="657"/>
      <c r="F15" s="657"/>
      <c r="G15" s="657"/>
      <c r="H15" s="657"/>
      <c r="I15" s="657"/>
      <c r="J15" s="657"/>
      <c r="K15" s="657"/>
      <c r="L15" s="657"/>
      <c r="M15" s="657"/>
      <c r="N15" s="657"/>
      <c r="O15" s="657"/>
      <c r="P15" s="657"/>
      <c r="Q15" s="657"/>
      <c r="R15" s="657"/>
      <c r="S15" s="657"/>
      <c r="T15" s="657"/>
      <c r="U15" s="657"/>
      <c r="V15" s="657"/>
      <c r="W15" s="657"/>
      <c r="X15" s="657"/>
      <c r="Y15" s="657"/>
      <c r="Z15" s="658"/>
      <c r="AA15" s="202"/>
      <c r="AB15" s="202"/>
    </row>
    <row r="16" spans="1:28" ht="14.4" customHeight="1" x14ac:dyDescent="0.3">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row>
    <row r="17" spans="1:30" ht="14.4" customHeight="1" x14ac:dyDescent="0.3">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row>
    <row r="18" spans="1:30" ht="14.4" customHeight="1" x14ac:dyDescent="0.3">
      <c r="A18" s="202"/>
      <c r="B18" s="202"/>
      <c r="C18" s="56"/>
      <c r="D18" s="57"/>
      <c r="E18" s="57"/>
      <c r="F18" s="57"/>
      <c r="G18" s="57"/>
      <c r="H18" s="57"/>
      <c r="I18" s="57"/>
      <c r="J18" s="57"/>
      <c r="K18" s="57"/>
      <c r="L18" s="57"/>
      <c r="M18" s="57"/>
      <c r="N18" s="57"/>
      <c r="O18" s="57"/>
      <c r="P18" s="57"/>
      <c r="Q18" s="57"/>
      <c r="R18" s="57"/>
      <c r="S18" s="57"/>
      <c r="T18" s="57"/>
      <c r="U18" s="57"/>
      <c r="V18" s="57"/>
      <c r="W18" s="57"/>
      <c r="X18" s="57"/>
      <c r="Y18" s="57"/>
      <c r="Z18" s="58"/>
      <c r="AA18" s="202"/>
      <c r="AB18" s="202"/>
    </row>
    <row r="19" spans="1:30" s="145" customFormat="1" ht="14.4" customHeight="1" x14ac:dyDescent="0.35">
      <c r="A19" s="203"/>
      <c r="B19" s="203"/>
      <c r="C19" s="637" t="str">
        <f>+IF('1. Beschikbare tijd'!AN10="","",IF(AND(COUNTA('1. Beschikbare tijd'!AI39:BM48)=0,COUNTA('2. Opsomming schoonmaaktaken'!D18:BJ112)=0,COUNTA('4. Schoonmaakrooster'!Z17:CT48)=0),"U HEEFT NOG NIETS INGEPLAND EN INGEROOSTERD",IF(AND(COUNTA('2. Opsomming schoonmaaktaken'!D18:BJ112)=0,COUNTA('4. Schoonmaakrooster'!Z17:CT49)=0),"U HEEFT NOG GEEN SCHOONMAAKTAKEN INGEPLAND EN INGEROOSTERD",IF(COUNTA('4. Schoonmaakrooster'!Z17:CT48)=0,"U HEEFT DE GEPLANDE SCHOONMAAKTAKEN NOG NIET INGEROOSTERD","U HEEFT DE BESCHIKBARE TIJD EN DE SCHOONMAAKTAKEN INGEPLAND EN INGEROOSTERD"))))</f>
        <v/>
      </c>
      <c r="D19" s="638"/>
      <c r="E19" s="638"/>
      <c r="F19" s="638"/>
      <c r="G19" s="638"/>
      <c r="H19" s="638"/>
      <c r="I19" s="638"/>
      <c r="J19" s="638"/>
      <c r="K19" s="638"/>
      <c r="L19" s="638"/>
      <c r="M19" s="638"/>
      <c r="N19" s="638"/>
      <c r="O19" s="638"/>
      <c r="P19" s="638"/>
      <c r="Q19" s="638"/>
      <c r="R19" s="638"/>
      <c r="S19" s="638"/>
      <c r="T19" s="638"/>
      <c r="U19" s="638"/>
      <c r="V19" s="638"/>
      <c r="W19" s="638"/>
      <c r="X19" s="638"/>
      <c r="Y19" s="638"/>
      <c r="Z19" s="639"/>
      <c r="AA19" s="203"/>
      <c r="AB19" s="203"/>
    </row>
    <row r="20" spans="1:30" s="154" customFormat="1" ht="14.4" customHeight="1" x14ac:dyDescent="0.3">
      <c r="A20" s="204"/>
      <c r="B20" s="204"/>
      <c r="C20" s="151"/>
      <c r="D20" s="152"/>
      <c r="E20" s="152"/>
      <c r="F20" s="152"/>
      <c r="G20" s="152"/>
      <c r="H20" s="152"/>
      <c r="I20" s="152"/>
      <c r="J20" s="152"/>
      <c r="K20" s="152"/>
      <c r="L20" s="152"/>
      <c r="M20" s="153"/>
      <c r="N20" s="153"/>
      <c r="O20" s="152"/>
      <c r="P20" s="152"/>
      <c r="Q20" s="152"/>
      <c r="R20" s="152"/>
      <c r="S20" s="152"/>
      <c r="T20" s="152"/>
      <c r="U20" s="152"/>
      <c r="V20" s="152"/>
      <c r="W20" s="152"/>
      <c r="X20" s="152"/>
      <c r="Y20" s="152"/>
      <c r="Z20" s="160"/>
      <c r="AA20" s="204"/>
      <c r="AB20" s="204"/>
    </row>
    <row r="21" spans="1:30" s="150" customFormat="1" ht="14.4" customHeight="1" x14ac:dyDescent="0.3">
      <c r="A21" s="205"/>
      <c r="B21" s="205"/>
      <c r="C21" s="59"/>
      <c r="D21" s="644" t="s">
        <v>68</v>
      </c>
      <c r="E21" s="645"/>
      <c r="F21" s="645"/>
      <c r="G21" s="645"/>
      <c r="H21" s="645"/>
      <c r="I21" s="645"/>
      <c r="J21" s="645"/>
      <c r="K21" s="645"/>
      <c r="L21" s="645"/>
      <c r="M21" s="645"/>
      <c r="N21" s="645"/>
      <c r="O21" s="645"/>
      <c r="P21" s="645"/>
      <c r="Q21" s="645"/>
      <c r="R21" s="645"/>
      <c r="S21" s="645"/>
      <c r="T21" s="645"/>
      <c r="U21" s="645"/>
      <c r="V21" s="645"/>
      <c r="W21" s="645"/>
      <c r="X21" s="645"/>
      <c r="Y21" s="646"/>
      <c r="Z21" s="61"/>
      <c r="AA21" s="205"/>
      <c r="AB21" s="205"/>
    </row>
    <row r="22" spans="1:30" s="150" customFormat="1" ht="14.4" customHeight="1" x14ac:dyDescent="0.3">
      <c r="A22" s="205"/>
      <c r="B22" s="205"/>
      <c r="C22" s="59"/>
      <c r="D22" s="647"/>
      <c r="E22" s="648"/>
      <c r="F22" s="648"/>
      <c r="G22" s="648"/>
      <c r="H22" s="648"/>
      <c r="I22" s="648"/>
      <c r="J22" s="648"/>
      <c r="K22" s="648"/>
      <c r="L22" s="648"/>
      <c r="M22" s="648"/>
      <c r="N22" s="648"/>
      <c r="O22" s="648"/>
      <c r="P22" s="648"/>
      <c r="Q22" s="648"/>
      <c r="R22" s="648"/>
      <c r="S22" s="648"/>
      <c r="T22" s="648"/>
      <c r="U22" s="648"/>
      <c r="V22" s="648"/>
      <c r="W22" s="648"/>
      <c r="X22" s="648"/>
      <c r="Y22" s="649"/>
      <c r="Z22" s="61"/>
      <c r="AA22" s="54"/>
      <c r="AB22" s="205"/>
    </row>
    <row r="23" spans="1:30" s="150" customFormat="1" ht="14.4" customHeight="1" x14ac:dyDescent="0.3">
      <c r="A23" s="205"/>
      <c r="B23" s="205"/>
      <c r="C23" s="59"/>
      <c r="D23" s="167"/>
      <c r="E23" s="168"/>
      <c r="F23" s="168"/>
      <c r="G23" s="168"/>
      <c r="H23" s="168"/>
      <c r="I23" s="168"/>
      <c r="J23" s="168"/>
      <c r="K23" s="168"/>
      <c r="L23" s="168"/>
      <c r="M23" s="168"/>
      <c r="N23" s="168"/>
      <c r="O23" s="168"/>
      <c r="P23" s="168"/>
      <c r="Q23" s="168"/>
      <c r="R23" s="168"/>
      <c r="S23" s="168"/>
      <c r="T23" s="168"/>
      <c r="U23" s="168"/>
      <c r="V23" s="168"/>
      <c r="W23" s="168"/>
      <c r="X23" s="168"/>
      <c r="Y23" s="169"/>
      <c r="Z23" s="61"/>
      <c r="AA23" s="54"/>
      <c r="AB23" s="205"/>
    </row>
    <row r="24" spans="1:30" s="150" customFormat="1" ht="14.4" customHeight="1" x14ac:dyDescent="0.3">
      <c r="A24" s="205"/>
      <c r="B24" s="205"/>
      <c r="C24" s="59"/>
      <c r="D24" s="171"/>
      <c r="E24" s="172"/>
      <c r="F24" s="172"/>
      <c r="G24" s="172"/>
      <c r="H24" s="172"/>
      <c r="I24" s="172"/>
      <c r="J24" s="172"/>
      <c r="K24" s="172"/>
      <c r="L24" s="172"/>
      <c r="M24" s="172"/>
      <c r="N24" s="172"/>
      <c r="O24" s="172"/>
      <c r="P24" s="172"/>
      <c r="Q24" s="172"/>
      <c r="R24" s="172"/>
      <c r="S24" s="172"/>
      <c r="T24" s="172"/>
      <c r="U24" s="172"/>
      <c r="V24" s="172"/>
      <c r="W24" s="172"/>
      <c r="X24" s="172"/>
      <c r="Y24" s="173"/>
      <c r="Z24" s="61"/>
      <c r="AA24" s="54"/>
      <c r="AB24" s="205"/>
      <c r="AD24" s="410"/>
    </row>
    <row r="25" spans="1:30" s="150" customFormat="1" ht="14.4" customHeight="1" x14ac:dyDescent="0.3">
      <c r="A25" s="205"/>
      <c r="B25" s="205"/>
      <c r="C25" s="59"/>
      <c r="D25" s="197" t="str">
        <f>+IF(AND(COUNTA('1. Beschikbare tijd'!$AI$39:$BM$48)=0,'2. Opsomming schoonmaaktaken'!$CF$114=0),"",IF(COUNTA('1. Beschikbare tijd'!$AI$39:$BM$48)=0,"1.","1."))</f>
        <v/>
      </c>
      <c r="E25" s="196" t="str">
        <f>+IF(AND(COUNTA('1. Beschikbare tijd'!$AI$39:$BM$48)=0,'2. Opsomming schoonmaaktaken'!$CF$114=0),"",IF(COUNTA('1. Beschikbare tijd'!$AI$39:$BM$48)=0,"U heeft geen uren beschikbaar gesteld voor de uitvoering van schoonmaaktaken","U heeft "&amp;ROUND('1. Beschikbare tijd'!$BR$50,0)&amp;" uur per maand beschikbaar gesteld voor de uitvoering van uw schoonmaaktaken."))</f>
        <v/>
      </c>
      <c r="F25" s="196"/>
      <c r="G25" s="196"/>
      <c r="H25" s="196"/>
      <c r="I25" s="196"/>
      <c r="J25" s="196"/>
      <c r="K25" s="196"/>
      <c r="L25" s="196"/>
      <c r="M25" s="196"/>
      <c r="N25" s="196"/>
      <c r="O25" s="196"/>
      <c r="P25" s="196"/>
      <c r="Q25" s="196"/>
      <c r="R25" s="196"/>
      <c r="S25" s="196"/>
      <c r="T25" s="196"/>
      <c r="U25" s="196"/>
      <c r="V25" s="196"/>
      <c r="W25" s="196"/>
      <c r="X25" s="196"/>
      <c r="Y25" s="198"/>
      <c r="Z25" s="198"/>
      <c r="AA25" s="54"/>
      <c r="AB25" s="205"/>
    </row>
    <row r="26" spans="1:30" s="150" customFormat="1" ht="14.4" customHeight="1" x14ac:dyDescent="0.3">
      <c r="A26" s="205"/>
      <c r="B26" s="205"/>
      <c r="C26" s="59"/>
      <c r="D26" s="197"/>
      <c r="E26" s="196"/>
      <c r="F26" s="196"/>
      <c r="G26" s="196"/>
      <c r="H26" s="196"/>
      <c r="I26" s="196"/>
      <c r="J26" s="196"/>
      <c r="K26" s="196"/>
      <c r="L26" s="196"/>
      <c r="M26" s="196"/>
      <c r="N26" s="196"/>
      <c r="O26" s="196"/>
      <c r="P26" s="196"/>
      <c r="Q26" s="196"/>
      <c r="R26" s="196"/>
      <c r="S26" s="196"/>
      <c r="T26" s="196"/>
      <c r="U26" s="196"/>
      <c r="V26" s="196"/>
      <c r="W26" s="196"/>
      <c r="X26" s="196"/>
      <c r="Y26" s="198"/>
      <c r="Z26" s="198"/>
      <c r="AA26" s="54"/>
      <c r="AB26" s="205"/>
    </row>
    <row r="27" spans="1:30" s="150" customFormat="1" ht="14.4" customHeight="1" x14ac:dyDescent="0.3">
      <c r="A27" s="205"/>
      <c r="B27" s="205"/>
      <c r="C27" s="59"/>
      <c r="D27" s="197"/>
      <c r="E27" s="196"/>
      <c r="F27" s="196"/>
      <c r="G27" s="196"/>
      <c r="H27" s="196"/>
      <c r="I27" s="196"/>
      <c r="J27" s="196"/>
      <c r="K27" s="196"/>
      <c r="L27" s="196"/>
      <c r="M27" s="196"/>
      <c r="N27" s="196"/>
      <c r="O27" s="196"/>
      <c r="P27" s="196"/>
      <c r="Q27" s="196"/>
      <c r="R27" s="196"/>
      <c r="S27" s="196"/>
      <c r="T27" s="196"/>
      <c r="U27" s="196"/>
      <c r="V27" s="196"/>
      <c r="W27" s="196"/>
      <c r="X27" s="196"/>
      <c r="Y27" s="198"/>
      <c r="Z27" s="198"/>
      <c r="AA27" s="54"/>
      <c r="AB27" s="205"/>
    </row>
    <row r="28" spans="1:30" s="201" customFormat="1" ht="14.4" customHeight="1" x14ac:dyDescent="0.3">
      <c r="A28" s="216"/>
      <c r="B28" s="216"/>
      <c r="C28" s="217"/>
      <c r="D28" s="217" t="str">
        <f>+IF('2. Opsomming schoonmaaktaken'!$CF$114=1,"2.",IF('2. Opsomming schoonmaaktaken'!$CF$114&gt;1,"2.",""))</f>
        <v/>
      </c>
      <c r="E28" s="640" t="str">
        <f>+IF('2. Opsomming schoonmaaktaken'!$CF$114=1,"U heeft "&amp;'2. Opsomming schoonmaaktaken'!$CF$114&amp;" schoonmaaktaak ingepland.",IF('2. Opsomming schoonmaaktaken'!$CF$114&gt;1,"U heeft "&amp;'2. Opsomming schoonmaaktaken'!$CF$114&amp;" schoonmaaktaken ingepland.",""))</f>
        <v/>
      </c>
      <c r="F28" s="640"/>
      <c r="G28" s="640"/>
      <c r="H28" s="640"/>
      <c r="I28" s="640"/>
      <c r="J28" s="640"/>
      <c r="K28" s="640"/>
      <c r="L28" s="640"/>
      <c r="M28" s="640"/>
      <c r="N28" s="640"/>
      <c r="O28" s="640"/>
      <c r="P28" s="640"/>
      <c r="Q28" s="640"/>
      <c r="R28" s="640"/>
      <c r="S28" s="640"/>
      <c r="T28" s="640"/>
      <c r="U28" s="640"/>
      <c r="V28" s="640"/>
      <c r="W28" s="640"/>
      <c r="X28" s="640"/>
      <c r="Y28" s="641"/>
      <c r="Z28" s="198"/>
      <c r="AA28" s="55"/>
      <c r="AB28" s="216"/>
    </row>
    <row r="29" spans="1:30" s="150" customFormat="1" ht="14.4" customHeight="1" x14ac:dyDescent="0.3">
      <c r="A29" s="205"/>
      <c r="B29" s="205"/>
      <c r="C29" s="59"/>
      <c r="D29" s="59"/>
      <c r="E29" s="170"/>
      <c r="F29" s="172"/>
      <c r="G29" s="172"/>
      <c r="H29" s="172"/>
      <c r="I29" s="172"/>
      <c r="J29" s="172"/>
      <c r="K29" s="172"/>
      <c r="L29" s="172"/>
      <c r="M29" s="172"/>
      <c r="N29" s="172"/>
      <c r="O29" s="172"/>
      <c r="P29" s="172"/>
      <c r="Q29" s="172"/>
      <c r="R29" s="172"/>
      <c r="S29" s="172"/>
      <c r="T29" s="172"/>
      <c r="U29" s="172"/>
      <c r="V29" s="172"/>
      <c r="W29" s="172"/>
      <c r="X29" s="172"/>
      <c r="Y29" s="173"/>
      <c r="Z29" s="173"/>
      <c r="AA29" s="54"/>
      <c r="AB29" s="205"/>
    </row>
    <row r="30" spans="1:30" s="150" customFormat="1" ht="14.4" customHeight="1" x14ac:dyDescent="0.3">
      <c r="A30" s="205"/>
      <c r="B30" s="205"/>
      <c r="C30" s="59"/>
      <c r="D30" s="59"/>
      <c r="E30" s="170"/>
      <c r="F30" s="172"/>
      <c r="G30" s="172"/>
      <c r="H30" s="172"/>
      <c r="I30" s="172"/>
      <c r="J30" s="172"/>
      <c r="K30" s="172"/>
      <c r="L30" s="172"/>
      <c r="M30" s="172"/>
      <c r="N30" s="172"/>
      <c r="O30" s="172"/>
      <c r="P30" s="172"/>
      <c r="Q30" s="172"/>
      <c r="R30" s="172"/>
      <c r="S30" s="172"/>
      <c r="T30" s="172"/>
      <c r="U30" s="172"/>
      <c r="V30" s="172"/>
      <c r="W30" s="172"/>
      <c r="X30" s="172"/>
      <c r="Y30" s="173"/>
      <c r="Z30" s="173"/>
      <c r="AA30" s="54"/>
      <c r="AB30" s="205"/>
    </row>
    <row r="31" spans="1:30" s="144" customFormat="1" ht="14.4" customHeight="1" x14ac:dyDescent="0.3">
      <c r="A31" s="206"/>
      <c r="B31" s="206"/>
      <c r="C31" s="142"/>
      <c r="D31" s="197" t="str">
        <f>+IF('2. Opsomming schoonmaaktaken'!$CL$114&gt;0,"3.","")</f>
        <v/>
      </c>
      <c r="E31" s="640" t="str">
        <f>+IF('2. Opsomming schoonmaaktaken'!$CL$114&gt;0,"Deze ingeplande schoonmaaktaken vragen gemiddeld "&amp;ROUND('2. Opsomming schoonmaaktaken'!CL114,0)&amp;" uur per maand aan schoonmaaktijd.","")</f>
        <v/>
      </c>
      <c r="F31" s="640"/>
      <c r="G31" s="640"/>
      <c r="H31" s="640"/>
      <c r="I31" s="640"/>
      <c r="J31" s="640"/>
      <c r="K31" s="640"/>
      <c r="L31" s="640"/>
      <c r="M31" s="640"/>
      <c r="N31" s="640"/>
      <c r="O31" s="640"/>
      <c r="P31" s="640"/>
      <c r="Q31" s="640"/>
      <c r="R31" s="640"/>
      <c r="S31" s="640"/>
      <c r="T31" s="640"/>
      <c r="U31" s="640"/>
      <c r="V31" s="640"/>
      <c r="W31" s="640"/>
      <c r="X31" s="640"/>
      <c r="Y31" s="641"/>
      <c r="Z31" s="198"/>
      <c r="AA31" s="209"/>
      <c r="AB31" s="206"/>
    </row>
    <row r="32" spans="1:30" s="144" customFormat="1" ht="14.4" customHeight="1" x14ac:dyDescent="0.3">
      <c r="A32" s="206"/>
      <c r="B32" s="206"/>
      <c r="C32" s="142"/>
      <c r="D32" s="142"/>
      <c r="E32" s="196"/>
      <c r="F32" s="196"/>
      <c r="G32" s="196"/>
      <c r="H32" s="196"/>
      <c r="I32" s="196"/>
      <c r="J32" s="196"/>
      <c r="K32" s="196"/>
      <c r="L32" s="196"/>
      <c r="M32" s="196"/>
      <c r="N32" s="196"/>
      <c r="O32" s="196"/>
      <c r="P32" s="196"/>
      <c r="Q32" s="196"/>
      <c r="R32" s="196"/>
      <c r="S32" s="196"/>
      <c r="T32" s="196"/>
      <c r="U32" s="196"/>
      <c r="V32" s="196"/>
      <c r="W32" s="196"/>
      <c r="X32" s="196"/>
      <c r="Y32" s="198"/>
      <c r="Z32" s="198"/>
      <c r="AA32" s="209"/>
      <c r="AB32" s="206"/>
    </row>
    <row r="33" spans="1:29" s="144" customFormat="1" ht="14.4" customHeight="1" x14ac:dyDescent="0.3">
      <c r="A33" s="206"/>
      <c r="B33" s="206"/>
      <c r="C33" s="142"/>
      <c r="D33" s="142"/>
      <c r="E33" s="170"/>
      <c r="F33" s="174"/>
      <c r="G33" s="174"/>
      <c r="H33" s="174"/>
      <c r="I33" s="174"/>
      <c r="J33" s="174"/>
      <c r="K33" s="175"/>
      <c r="L33" s="174"/>
      <c r="M33" s="174"/>
      <c r="N33" s="174"/>
      <c r="O33" s="174"/>
      <c r="P33" s="174"/>
      <c r="Q33" s="174"/>
      <c r="R33" s="174"/>
      <c r="S33" s="174"/>
      <c r="T33" s="174"/>
      <c r="U33" s="174"/>
      <c r="V33" s="174"/>
      <c r="W33" s="174"/>
      <c r="X33" s="174"/>
      <c r="Y33" s="176"/>
      <c r="Z33" s="176"/>
      <c r="AA33" s="209"/>
      <c r="AB33" s="206"/>
    </row>
    <row r="34" spans="1:29" s="150" customFormat="1" ht="14.4" customHeight="1" x14ac:dyDescent="0.3">
      <c r="A34" s="205"/>
      <c r="B34" s="205"/>
      <c r="C34" s="59"/>
      <c r="D34" s="197" t="str">
        <f>IF('2. Opsomming schoonmaaktaken'!$CF$114&gt;0,IF('3. Resultaat planning'!$BN$38&lt;0,"4.",IF(OR('3. Resultaat planning'!$Z$38&lt;0,'3. Resultaat planning'!$AJ$38&lt;0,'3. Resultaat planning'!$AT$38&lt;0,'3. Resultaat planning'!$BD$38&lt;0),"4.","4.")),"")</f>
        <v/>
      </c>
      <c r="E34" s="196" t="str">
        <f>IF('2. Opsomming schoonmaaktaken'!$CF$114&gt;0,IF('3. Resultaat planning'!$BN$38&lt;0,"U heeft niet voldoende tijd beschikbaar gesteld om alle geplande schoonmaaktaken te kunnen",IF(OR('3. Resultaat planning'!$Z$38&lt;0,'3. Resultaat planning'!$AJ$38&lt;0,'3. Resultaat planning'!$AT$38&lt;0,'3. Resultaat planning'!$BD$38&lt;0),"Niet alle uitvoerende hebben voldoende tijd beschikbaar om de aan hen toebedeelde","Alle uitvoerenden hebben voldoende tijd om de aan hen toebedeelde taken te kunnen uitvoeren.")),"")</f>
        <v/>
      </c>
      <c r="F34" s="196"/>
      <c r="G34" s="196"/>
      <c r="H34" s="196"/>
      <c r="I34" s="196"/>
      <c r="J34" s="196"/>
      <c r="K34" s="196"/>
      <c r="L34" s="196"/>
      <c r="M34" s="196"/>
      <c r="N34" s="196"/>
      <c r="O34" s="196"/>
      <c r="P34" s="196"/>
      <c r="Q34" s="196"/>
      <c r="R34" s="196"/>
      <c r="S34" s="196"/>
      <c r="T34" s="196"/>
      <c r="U34" s="196"/>
      <c r="V34" s="196"/>
      <c r="W34" s="196"/>
      <c r="X34" s="196"/>
      <c r="Y34" s="198"/>
      <c r="Z34" s="198"/>
      <c r="AA34" s="54"/>
      <c r="AB34" s="205"/>
      <c r="AC34" s="201"/>
    </row>
    <row r="35" spans="1:29" s="144" customFormat="1" ht="14.4" customHeight="1" x14ac:dyDescent="0.3">
      <c r="A35" s="206"/>
      <c r="B35" s="206"/>
      <c r="C35" s="142"/>
      <c r="D35" s="142"/>
      <c r="E35" s="640" t="str">
        <f>IF('2. Opsomming schoonmaaktaken'!$CF$114&gt;0,IF('3. Resultaat planning'!$BN$38&lt;0,"uitvoeren.",IF(OR('3. Resultaat planning'!$Z$38&lt;0,'3. Resultaat planning'!$AJ$38&lt;0,'3. Resultaat planning'!$AT$38&lt;0,'3. Resultaat planning'!$BD$38&lt;0),"schoonmaaktaken te kunnen uitvoeren.","")),"")</f>
        <v/>
      </c>
      <c r="F35" s="640"/>
      <c r="G35" s="640"/>
      <c r="H35" s="640"/>
      <c r="I35" s="640"/>
      <c r="J35" s="640"/>
      <c r="K35" s="640"/>
      <c r="L35" s="640"/>
      <c r="M35" s="640"/>
      <c r="N35" s="640"/>
      <c r="O35" s="640"/>
      <c r="P35" s="640"/>
      <c r="Q35" s="640"/>
      <c r="R35" s="640"/>
      <c r="S35" s="640"/>
      <c r="T35" s="640"/>
      <c r="U35" s="640"/>
      <c r="V35" s="640"/>
      <c r="W35" s="640"/>
      <c r="X35" s="640"/>
      <c r="Y35" s="641"/>
      <c r="Z35" s="198"/>
      <c r="AA35" s="209"/>
      <c r="AB35" s="206"/>
    </row>
    <row r="36" spans="1:29" s="144" customFormat="1" ht="14.4" customHeight="1" x14ac:dyDescent="0.3">
      <c r="A36" s="206"/>
      <c r="B36" s="206"/>
      <c r="C36" s="142"/>
      <c r="D36" s="142"/>
      <c r="E36" s="174"/>
      <c r="F36" s="174"/>
      <c r="G36" s="174"/>
      <c r="H36" s="174"/>
      <c r="I36" s="174"/>
      <c r="J36" s="174"/>
      <c r="K36" s="174"/>
      <c r="L36" s="175"/>
      <c r="M36" s="174"/>
      <c r="N36" s="174"/>
      <c r="O36" s="174"/>
      <c r="P36" s="174"/>
      <c r="Q36" s="174"/>
      <c r="R36" s="174"/>
      <c r="S36" s="174"/>
      <c r="T36" s="174"/>
      <c r="U36" s="174"/>
      <c r="V36" s="174"/>
      <c r="W36" s="174"/>
      <c r="X36" s="174"/>
      <c r="Y36" s="176"/>
      <c r="Z36" s="176"/>
      <c r="AA36" s="209"/>
      <c r="AB36" s="206"/>
    </row>
    <row r="37" spans="1:29" s="144" customFormat="1" ht="14.4" customHeight="1" x14ac:dyDescent="0.3">
      <c r="A37" s="206"/>
      <c r="B37" s="206"/>
      <c r="C37" s="142"/>
      <c r="D37" s="219" t="str">
        <f>+IF('4. Schoonmaakrooster'!DH56=0,"",IF('4. Schoonmaakrooster'!$DV$50=1,"5.",IF('4. Schoonmaakrooster'!$DV$50&gt;1,"5.","")))</f>
        <v/>
      </c>
      <c r="E37" s="642" t="str">
        <f>+IF('4. Schoonmaakrooster'!$DH$56=0,"",IF('4. Schoonmaakrooster'!$DV$50=1,"U heeft 1 schoonmaaktaak ingeroosterd",IF('4. Schoonmaakrooster'!$DV$50&gt;1,"U heeft "&amp;'4. Schoonmaakrooster'!DH56&amp;" schoonmaaktaken ingeroosterd.","")))</f>
        <v/>
      </c>
      <c r="F37" s="642"/>
      <c r="G37" s="642"/>
      <c r="H37" s="642"/>
      <c r="I37" s="642"/>
      <c r="J37" s="642"/>
      <c r="K37" s="642"/>
      <c r="L37" s="642"/>
      <c r="M37" s="642"/>
      <c r="N37" s="642"/>
      <c r="O37" s="642"/>
      <c r="P37" s="642"/>
      <c r="Q37" s="642"/>
      <c r="R37" s="642"/>
      <c r="S37" s="642"/>
      <c r="T37" s="642"/>
      <c r="U37" s="642"/>
      <c r="V37" s="642"/>
      <c r="W37" s="642"/>
      <c r="X37" s="642"/>
      <c r="Y37" s="643"/>
      <c r="Z37" s="176"/>
      <c r="AA37" s="209"/>
      <c r="AB37" s="206"/>
    </row>
    <row r="38" spans="1:29" s="144" customFormat="1" ht="14.4" customHeight="1" x14ac:dyDescent="0.3">
      <c r="A38" s="206"/>
      <c r="B38" s="206"/>
      <c r="C38" s="142"/>
      <c r="D38" s="142"/>
      <c r="E38" s="174"/>
      <c r="F38" s="174"/>
      <c r="G38" s="174"/>
      <c r="H38" s="174"/>
      <c r="I38" s="174"/>
      <c r="J38" s="174"/>
      <c r="K38" s="174"/>
      <c r="L38" s="175"/>
      <c r="M38" s="174"/>
      <c r="N38" s="174"/>
      <c r="O38" s="174"/>
      <c r="P38" s="174"/>
      <c r="Q38" s="174"/>
      <c r="R38" s="174"/>
      <c r="S38" s="174"/>
      <c r="T38" s="174"/>
      <c r="U38" s="174"/>
      <c r="V38" s="174"/>
      <c r="W38" s="174"/>
      <c r="X38" s="174"/>
      <c r="Y38" s="176"/>
      <c r="Z38" s="176"/>
      <c r="AA38" s="209"/>
      <c r="AB38" s="206"/>
    </row>
    <row r="39" spans="1:29" s="144" customFormat="1" ht="14.4" customHeight="1" x14ac:dyDescent="0.3">
      <c r="A39" s="206"/>
      <c r="B39" s="206"/>
      <c r="C39" s="142"/>
      <c r="D39" s="142"/>
      <c r="E39" s="174"/>
      <c r="F39" s="174"/>
      <c r="G39" s="174"/>
      <c r="H39" s="174"/>
      <c r="I39" s="174"/>
      <c r="J39" s="174"/>
      <c r="K39" s="174"/>
      <c r="L39" s="175"/>
      <c r="M39" s="174"/>
      <c r="N39" s="174"/>
      <c r="O39" s="174"/>
      <c r="P39" s="174"/>
      <c r="Q39" s="174"/>
      <c r="R39" s="174"/>
      <c r="S39" s="174"/>
      <c r="T39" s="174"/>
      <c r="U39" s="174"/>
      <c r="V39" s="174"/>
      <c r="W39" s="174"/>
      <c r="X39" s="174"/>
      <c r="Y39" s="176"/>
      <c r="Z39" s="176"/>
      <c r="AA39" s="209"/>
      <c r="AB39" s="206"/>
    </row>
    <row r="40" spans="1:29" s="144" customFormat="1" ht="14.4" customHeight="1" x14ac:dyDescent="0.3">
      <c r="A40" s="206"/>
      <c r="B40" s="206"/>
      <c r="C40" s="142"/>
      <c r="D40" s="199" t="str">
        <f>+IF('3. Resultaat planning'!$BN$38&lt;0,"",IF(COUNTA('4. Schoonmaakrooster'!$Z$17:$CT$48)=0,"",IF(OR('4. Schoonmaakrooster'!$Z$111&lt;0,'4. Schoonmaakrooster'!$AC$111&lt;0,'4. Schoonmaakrooster'!$AF$111&lt;0,'4. Schoonmaakrooster'!$AI$111&lt;0,'4. Schoonmaakrooster'!$AL$111&lt;0,'4. Schoonmaakrooster'!$AO$111&lt;0,'4. Schoonmaakrooster'!$AR$111&lt;0,'4. Schoonmaakrooster'!$AW$111&lt;0,'4. Schoonmaakrooster'!$AZ$111&lt;0,'4. Schoonmaakrooster'!$BC$111&lt;0,'4. Schoonmaakrooster'!$BF$111&lt;0,'4. Schoonmaakrooster'!$BK$111&lt;0,'4. Schoonmaakrooster'!$BN$111&lt;0,'4. Schoonmaakrooster'!$BQ$111&lt;0,'4. Schoonmaakrooster'!$BT$111&lt;0,'4. Schoonmaakrooster'!$BW$111&lt;0,'4. Schoonmaakrooster'!$BZ$111&lt;0,'4. Schoonmaakrooster'!$CC$111&lt;0,'4. Schoonmaakrooster'!$CF$111&lt;0,'4. Schoonmaakrooster'!$CI$111&lt;0,'4. Schoonmaakrooster'!$CL$111&lt;0,'4. Schoonmaakrooster'!$CO$111&lt;0,'4. Schoonmaakrooster'!$CR$111&lt;0),"6.","6.")))</f>
        <v/>
      </c>
      <c r="E40" s="635" t="str">
        <f>+IF('3. Resultaat planning'!$BN$38&lt;0,"",IF(COUNTA('4. Schoonmaakrooster'!$Z$17:$CT$48)=0,"",IF(OR('4. Schoonmaakrooster'!$Z$111&lt;0,'4. Schoonmaakrooster'!$AC$111&lt;0,'4. Schoonmaakrooster'!$AF$111&lt;0,'4. Schoonmaakrooster'!$AI$111&lt;0,'4. Schoonmaakrooster'!$AL$111&lt;0,'4. Schoonmaakrooster'!$AO$111&lt;0,'4. Schoonmaakrooster'!$AR$111&lt;0,'4. Schoonmaakrooster'!$AW$111&lt;0,'4. Schoonmaakrooster'!$AZ$111&lt;0,'4. Schoonmaakrooster'!$BC$111&lt;0,'4. Schoonmaakrooster'!$BF$111&lt;0,'4. Schoonmaakrooster'!$BK$111&lt;0,'4. Schoonmaakrooster'!$BN$111&lt;0,'4. Schoonmaakrooster'!$BQ$111&lt;0,'4. Schoonmaakrooster'!$BT$111&lt;0,'4. Schoonmaakrooster'!$BW$111&lt;0,'4. Schoonmaakrooster'!$BZ$111&lt;0,'4. Schoonmaakrooster'!$CC$111&lt;0,'4. Schoonmaakrooster'!$CF$111&lt;0,'4. Schoonmaakrooster'!$CI$111&lt;0,'4. Schoonmaakrooster'!$CL$111&lt;0,'4. Schoonmaakrooster'!$CO$111&lt;0,'4. Schoonmaakrooster'!$CR$111&lt;0),"U heeft niet op alle dagen of in elke week of in elke maand voldoende tijd beschikbaar om de","U heeft op alle dagen en in elke week en maand voldoende tijd beschikbaar om de geplande")))</f>
        <v/>
      </c>
      <c r="F40" s="635"/>
      <c r="G40" s="635"/>
      <c r="H40" s="635"/>
      <c r="I40" s="635"/>
      <c r="J40" s="635"/>
      <c r="K40" s="635"/>
      <c r="L40" s="635"/>
      <c r="M40" s="635"/>
      <c r="N40" s="635"/>
      <c r="O40" s="635"/>
      <c r="P40" s="635"/>
      <c r="Q40" s="635"/>
      <c r="R40" s="635"/>
      <c r="S40" s="635"/>
      <c r="T40" s="635"/>
      <c r="U40" s="635"/>
      <c r="V40" s="635"/>
      <c r="W40" s="635"/>
      <c r="X40" s="635"/>
      <c r="Y40" s="636"/>
      <c r="Z40" s="200"/>
      <c r="AA40" s="209"/>
      <c r="AB40" s="206"/>
    </row>
    <row r="41" spans="1:29" s="144" customFormat="1" ht="14.4" customHeight="1" x14ac:dyDescent="0.3">
      <c r="A41" s="206"/>
      <c r="B41" s="206"/>
      <c r="C41" s="142"/>
      <c r="D41" s="142"/>
      <c r="E41" s="635" t="str">
        <f>+IF('3. Resultaat planning'!$BN$38&lt;0,"",IF(COUNTA('4. Schoonmaakrooster'!$Z$17:$CT$48)=0,"",IF(OR('4. Schoonmaakrooster'!$Z$111&lt;0,'4. Schoonmaakrooster'!$AC$111&lt;0,'4. Schoonmaakrooster'!$AF$111&lt;0,'4. Schoonmaakrooster'!$AI$111&lt;0,'4. Schoonmaakrooster'!$AL$111&lt;0,'4. Schoonmaakrooster'!$AR$111&lt;0,'4. Schoonmaakrooster'!$AW$111&lt;0,'4. Schoonmaakrooster'!$AZ$111&lt;0,'4. Schoonmaakrooster'!$BC$111&lt;0,'4. Schoonmaakrooster'!$BF$111&lt;0,'4. Schoonmaakrooster'!$BK$111&lt;0,'4. Schoonmaakrooster'!$BN$111&lt;0,'4. Schoonmaakrooster'!$BQ$111&lt;0,'4. Schoonmaakrooster'!$BT$111&lt;0,'4. Schoonmaakrooster'!$BW$111&lt;0,'4. Schoonmaakrooster'!$BZ$111&lt;0,'4. Schoonmaakrooster'!$CC$111&lt;0,'4. Schoonmaakrooster'!$CF$111&lt;0,'4. Schoonmaakrooster'!$CI$111&lt;0,'4. Schoonmaakrooster'!$CL$111&lt;0,'4. Schoonmaakrooster'!$CO$111&lt;0,'4. Schoonmaakrooster'!$CR$111&lt;0),"geplande schoonmaaktaken te kunnen uitvoeren.","schoonmaaktaken te kunnen uitvoeren.")))</f>
        <v/>
      </c>
      <c r="F41" s="635"/>
      <c r="G41" s="635"/>
      <c r="H41" s="635"/>
      <c r="I41" s="635"/>
      <c r="J41" s="635"/>
      <c r="K41" s="635"/>
      <c r="L41" s="635"/>
      <c r="M41" s="635"/>
      <c r="N41" s="635"/>
      <c r="O41" s="635"/>
      <c r="P41" s="635"/>
      <c r="Q41" s="635"/>
      <c r="R41" s="635"/>
      <c r="S41" s="635"/>
      <c r="T41" s="635"/>
      <c r="U41" s="635"/>
      <c r="V41" s="635"/>
      <c r="W41" s="635"/>
      <c r="X41" s="635"/>
      <c r="Y41" s="636"/>
      <c r="Z41" s="200"/>
      <c r="AA41" s="209"/>
      <c r="AB41" s="206"/>
    </row>
    <row r="42" spans="1:29" s="144" customFormat="1" ht="14.4" customHeight="1" x14ac:dyDescent="0.3">
      <c r="A42" s="206"/>
      <c r="B42" s="206"/>
      <c r="C42" s="142"/>
      <c r="D42" s="142"/>
      <c r="E42" s="246"/>
      <c r="F42" s="246"/>
      <c r="G42" s="246"/>
      <c r="H42" s="246"/>
      <c r="I42" s="246"/>
      <c r="J42" s="246"/>
      <c r="K42" s="246"/>
      <c r="L42" s="246"/>
      <c r="M42" s="246"/>
      <c r="N42" s="246"/>
      <c r="O42" s="246"/>
      <c r="P42" s="246"/>
      <c r="Q42" s="246"/>
      <c r="R42" s="246"/>
      <c r="S42" s="246"/>
      <c r="T42" s="246"/>
      <c r="U42" s="246"/>
      <c r="V42" s="246"/>
      <c r="W42" s="246"/>
      <c r="X42" s="246"/>
      <c r="Y42" s="247"/>
      <c r="Z42" s="200"/>
      <c r="AA42" s="209"/>
      <c r="AB42" s="206"/>
    </row>
    <row r="43" spans="1:29" s="150" customFormat="1" ht="14.4" customHeight="1" x14ac:dyDescent="0.3">
      <c r="A43" s="205"/>
      <c r="B43" s="205"/>
      <c r="C43" s="59"/>
      <c r="D43" s="177"/>
      <c r="E43" s="178"/>
      <c r="F43" s="178"/>
      <c r="G43" s="178"/>
      <c r="H43" s="178"/>
      <c r="I43" s="178"/>
      <c r="J43" s="178"/>
      <c r="K43" s="178"/>
      <c r="L43" s="178"/>
      <c r="M43" s="178"/>
      <c r="N43" s="178"/>
      <c r="O43" s="178"/>
      <c r="P43" s="178"/>
      <c r="Q43" s="178"/>
      <c r="R43" s="178"/>
      <c r="S43" s="178"/>
      <c r="T43" s="178"/>
      <c r="U43" s="178"/>
      <c r="V43" s="178"/>
      <c r="W43" s="178"/>
      <c r="X43" s="178"/>
      <c r="Y43" s="179"/>
      <c r="Z43" s="61"/>
      <c r="AA43" s="54"/>
      <c r="AB43" s="205"/>
    </row>
    <row r="44" spans="1:29" s="144" customFormat="1" ht="14.4" customHeight="1" x14ac:dyDescent="0.3">
      <c r="A44" s="206"/>
      <c r="B44" s="206"/>
      <c r="C44" s="142"/>
      <c r="D44" s="141"/>
      <c r="E44" s="141"/>
      <c r="F44" s="141"/>
      <c r="G44" s="141"/>
      <c r="H44" s="141"/>
      <c r="I44" s="141"/>
      <c r="J44" s="141"/>
      <c r="K44" s="141"/>
      <c r="L44" s="141"/>
      <c r="M44" s="141"/>
      <c r="N44" s="148"/>
      <c r="O44" s="141"/>
      <c r="P44" s="141"/>
      <c r="Q44" s="141"/>
      <c r="R44" s="141"/>
      <c r="S44" s="141"/>
      <c r="T44" s="141"/>
      <c r="U44" s="141"/>
      <c r="V44" s="141"/>
      <c r="W44" s="141"/>
      <c r="X44" s="141"/>
      <c r="Y44" s="141"/>
      <c r="Z44" s="143"/>
      <c r="AA44" s="206"/>
      <c r="AB44" s="206"/>
    </row>
    <row r="45" spans="1:29" s="144" customFormat="1" ht="14.4" customHeight="1" x14ac:dyDescent="0.3">
      <c r="A45" s="206"/>
      <c r="B45" s="206"/>
      <c r="C45" s="142"/>
      <c r="D45" s="141"/>
      <c r="E45" s="141"/>
      <c r="F45" s="141"/>
      <c r="G45" s="141"/>
      <c r="H45" s="141"/>
      <c r="I45" s="141"/>
      <c r="J45" s="141"/>
      <c r="K45" s="141"/>
      <c r="L45" s="141"/>
      <c r="M45" s="141"/>
      <c r="N45" s="148"/>
      <c r="O45" s="141"/>
      <c r="P45" s="141"/>
      <c r="Q45" s="141"/>
      <c r="R45" s="141"/>
      <c r="S45" s="141"/>
      <c r="T45" s="141"/>
      <c r="U45" s="141"/>
      <c r="V45" s="141"/>
      <c r="W45" s="141"/>
      <c r="X45" s="141"/>
      <c r="Y45" s="141"/>
      <c r="Z45" s="143"/>
      <c r="AA45" s="206"/>
      <c r="AB45" s="206"/>
    </row>
    <row r="46" spans="1:29" s="150" customFormat="1" ht="14.4" customHeight="1" x14ac:dyDescent="0.3">
      <c r="A46" s="205"/>
      <c r="B46" s="205"/>
      <c r="C46" s="59"/>
      <c r="D46" s="662" t="s">
        <v>69</v>
      </c>
      <c r="E46" s="663"/>
      <c r="F46" s="663"/>
      <c r="G46" s="663"/>
      <c r="H46" s="663"/>
      <c r="I46" s="663"/>
      <c r="J46" s="663"/>
      <c r="K46" s="663"/>
      <c r="L46" s="663"/>
      <c r="M46" s="663"/>
      <c r="N46" s="663"/>
      <c r="O46" s="663"/>
      <c r="P46" s="663"/>
      <c r="Q46" s="663"/>
      <c r="R46" s="663"/>
      <c r="S46" s="663"/>
      <c r="T46" s="663"/>
      <c r="U46" s="663"/>
      <c r="V46" s="663"/>
      <c r="W46" s="663"/>
      <c r="X46" s="663"/>
      <c r="Y46" s="664"/>
      <c r="Z46" s="164"/>
      <c r="AA46" s="205"/>
      <c r="AB46" s="205"/>
    </row>
    <row r="47" spans="1:29" s="150" customFormat="1" ht="14.4" customHeight="1" x14ac:dyDescent="0.3">
      <c r="A47" s="205"/>
      <c r="B47" s="205"/>
      <c r="C47" s="59"/>
      <c r="D47" s="665"/>
      <c r="E47" s="666"/>
      <c r="F47" s="666"/>
      <c r="G47" s="666"/>
      <c r="H47" s="666"/>
      <c r="I47" s="666"/>
      <c r="J47" s="666"/>
      <c r="K47" s="666"/>
      <c r="L47" s="666"/>
      <c r="M47" s="666"/>
      <c r="N47" s="666"/>
      <c r="O47" s="666"/>
      <c r="P47" s="666"/>
      <c r="Q47" s="666"/>
      <c r="R47" s="666"/>
      <c r="S47" s="666"/>
      <c r="T47" s="666"/>
      <c r="U47" s="666"/>
      <c r="V47" s="666"/>
      <c r="W47" s="666"/>
      <c r="X47" s="666"/>
      <c r="Y47" s="667"/>
      <c r="Z47" s="164"/>
      <c r="AA47" s="205"/>
      <c r="AB47" s="205"/>
    </row>
    <row r="48" spans="1:29" s="150" customFormat="1" ht="14.4" customHeight="1" x14ac:dyDescent="0.3">
      <c r="A48" s="205"/>
      <c r="B48" s="205"/>
      <c r="C48" s="59"/>
      <c r="D48" s="56"/>
      <c r="E48" s="57"/>
      <c r="F48" s="57"/>
      <c r="G48" s="57"/>
      <c r="H48" s="57"/>
      <c r="I48" s="57"/>
      <c r="J48" s="57"/>
      <c r="K48" s="57"/>
      <c r="L48" s="57"/>
      <c r="M48" s="57"/>
      <c r="N48" s="57"/>
      <c r="O48" s="57"/>
      <c r="P48" s="57"/>
      <c r="Q48" s="57"/>
      <c r="R48" s="57"/>
      <c r="S48" s="57"/>
      <c r="T48" s="57"/>
      <c r="U48" s="57"/>
      <c r="V48" s="57"/>
      <c r="W48" s="57"/>
      <c r="X48" s="57"/>
      <c r="Y48" s="58"/>
      <c r="Z48" s="61"/>
      <c r="AA48" s="205"/>
      <c r="AB48" s="205"/>
    </row>
    <row r="49" spans="1:38" s="150" customFormat="1" ht="14.4" customHeight="1" x14ac:dyDescent="0.3">
      <c r="A49" s="205"/>
      <c r="B49" s="205"/>
      <c r="C49" s="59"/>
      <c r="D49" s="59"/>
      <c r="E49" s="60"/>
      <c r="F49" s="60"/>
      <c r="G49" s="60"/>
      <c r="H49" s="60"/>
      <c r="I49" s="60"/>
      <c r="J49" s="60"/>
      <c r="K49" s="60"/>
      <c r="L49" s="60"/>
      <c r="M49" s="60"/>
      <c r="N49" s="60"/>
      <c r="O49" s="60"/>
      <c r="P49" s="60"/>
      <c r="Q49" s="60"/>
      <c r="R49" s="60"/>
      <c r="S49" s="60"/>
      <c r="T49" s="60"/>
      <c r="U49" s="60"/>
      <c r="V49" s="60"/>
      <c r="W49" s="60"/>
      <c r="X49" s="60"/>
      <c r="Y49" s="61"/>
      <c r="Z49" s="61"/>
      <c r="AA49" s="205"/>
      <c r="AB49" s="205"/>
    </row>
    <row r="50" spans="1:38" s="155" customFormat="1" ht="14.4" customHeight="1" x14ac:dyDescent="0.3">
      <c r="A50" s="207"/>
      <c r="B50" s="207"/>
      <c r="C50" s="140"/>
      <c r="D50" s="659" t="str">
        <f>+IF(COUNTA('1. Beschikbare tijd'!$AI$39:$BM$48)=0,"",IF('1. Beschikbare tijd'!$BR$50&gt;'2. Opsomming schoonmaaktaken'!$CL$114,"U heeft nog gemiddeld "&amp;ROUND('1. Beschikbare tijd'!$BR$50-'2. Opsomming schoonmaaktaken'!$CL$114,0)&amp;" uur per maand beschikbaar voor de uitvoering van ongeplande schoonmaak.","U dient voor gemiddeld "&amp;ROUND('2. Opsomming schoonmaaktaken'!$CL$114-'1. Beschikbare tijd'!$BR$50,0)&amp;" uur per maand meer uren beschikbaar"))</f>
        <v/>
      </c>
      <c r="E50" s="660"/>
      <c r="F50" s="660"/>
      <c r="G50" s="660"/>
      <c r="H50" s="660"/>
      <c r="I50" s="660"/>
      <c r="J50" s="660"/>
      <c r="K50" s="660"/>
      <c r="L50" s="660"/>
      <c r="M50" s="660"/>
      <c r="N50" s="660"/>
      <c r="O50" s="660"/>
      <c r="P50" s="660"/>
      <c r="Q50" s="660"/>
      <c r="R50" s="660"/>
      <c r="S50" s="660"/>
      <c r="T50" s="660"/>
      <c r="U50" s="660"/>
      <c r="V50" s="660"/>
      <c r="W50" s="660"/>
      <c r="X50" s="660"/>
      <c r="Y50" s="661"/>
      <c r="Z50" s="164"/>
      <c r="AA50" s="207"/>
      <c r="AB50" s="207"/>
    </row>
    <row r="51" spans="1:38" s="155" customFormat="1" ht="14.4" customHeight="1" x14ac:dyDescent="0.3">
      <c r="A51" s="207"/>
      <c r="B51" s="207"/>
      <c r="C51" s="140"/>
      <c r="D51" s="659" t="str">
        <f>+IF('3. Resultaat planning'!BN38&gt;=0,"",IF(COUNTA('1. Beschikbare tijd'!$AI$39:$BM$48)=0,"",IF('1. Beschikbare tijd'!$BR$50&gt;'2. Opsomming schoonmaaktaken'!$CL$114,"U heeft nog gemiddeld "&amp;ROUND('1. Beschikbare tijd'!$BR$50-'2. Opsomming schoonmaaktaken'!$CL$114,0)&amp;" uur per maand beschikbaar voor de uitvoering van ongeplande schoonmaak.","te stellen of de schoonmaaktijd te verminderen.")))</f>
        <v/>
      </c>
      <c r="E51" s="660"/>
      <c r="F51" s="660"/>
      <c r="G51" s="660"/>
      <c r="H51" s="660"/>
      <c r="I51" s="660"/>
      <c r="J51" s="660"/>
      <c r="K51" s="660"/>
      <c r="L51" s="660"/>
      <c r="M51" s="660"/>
      <c r="N51" s="660"/>
      <c r="O51" s="660"/>
      <c r="P51" s="660"/>
      <c r="Q51" s="660"/>
      <c r="R51" s="660"/>
      <c r="S51" s="660"/>
      <c r="T51" s="660"/>
      <c r="U51" s="660"/>
      <c r="V51" s="660"/>
      <c r="W51" s="660"/>
      <c r="X51" s="660"/>
      <c r="Y51" s="661"/>
      <c r="Z51" s="164"/>
      <c r="AA51" s="207"/>
      <c r="AB51" s="207"/>
    </row>
    <row r="52" spans="1:38" s="150" customFormat="1" ht="14.4" customHeight="1" x14ac:dyDescent="0.3">
      <c r="A52" s="205"/>
      <c r="B52" s="205"/>
      <c r="C52" s="59"/>
      <c r="D52" s="59"/>
      <c r="E52" s="60"/>
      <c r="F52" s="60"/>
      <c r="G52" s="60"/>
      <c r="H52" s="60"/>
      <c r="I52" s="60"/>
      <c r="J52" s="60"/>
      <c r="K52" s="60"/>
      <c r="L52" s="60"/>
      <c r="M52" s="60"/>
      <c r="N52" s="60"/>
      <c r="O52" s="60"/>
      <c r="P52" s="60"/>
      <c r="Q52" s="60"/>
      <c r="R52" s="60"/>
      <c r="S52" s="60"/>
      <c r="T52" s="60"/>
      <c r="U52" s="60"/>
      <c r="V52" s="60"/>
      <c r="W52" s="60"/>
      <c r="X52" s="60"/>
      <c r="Y52" s="61"/>
      <c r="Z52" s="61"/>
      <c r="AA52" s="205"/>
      <c r="AB52" s="205"/>
    </row>
    <row r="53" spans="1:38" s="150" customFormat="1" ht="14.4" customHeight="1" x14ac:dyDescent="0.3">
      <c r="A53" s="205"/>
      <c r="B53" s="205"/>
      <c r="C53" s="59"/>
      <c r="D53" s="659" t="str">
        <f>+IF('2. Opsomming schoonmaaktaken'!CL$114&gt;'1. Beschikbare tijd'!BR$50,"",IF('2. Opsomming schoonmaaktaken'!CL$114&gt;0,IF(OR('3. Resultaat planning'!Z$38&lt;0,'3. Resultaat planning'!AJ$38&lt;0,'3. Resultaat planning'!AT$38&lt;0,'3. Resultaat planning'!BD$38&lt;0),"Deel de schoonmaaktaken aan andere toe of verander de beschikbare uren of de schoonmaaktijd.","U hoeft de schoonmaaktaken niet aan andere uitvoerenden toe te bedelen."),""))</f>
        <v/>
      </c>
      <c r="E53" s="660"/>
      <c r="F53" s="660"/>
      <c r="G53" s="660"/>
      <c r="H53" s="660"/>
      <c r="I53" s="660"/>
      <c r="J53" s="660"/>
      <c r="K53" s="660"/>
      <c r="L53" s="660"/>
      <c r="M53" s="660"/>
      <c r="N53" s="660"/>
      <c r="O53" s="660"/>
      <c r="P53" s="660"/>
      <c r="Q53" s="660"/>
      <c r="R53" s="660"/>
      <c r="S53" s="660"/>
      <c r="T53" s="660"/>
      <c r="U53" s="660"/>
      <c r="V53" s="660"/>
      <c r="W53" s="660"/>
      <c r="X53" s="660"/>
      <c r="Y53" s="661"/>
      <c r="Z53" s="164"/>
      <c r="AA53" s="205"/>
      <c r="AB53" s="205"/>
    </row>
    <row r="54" spans="1:38" s="150" customFormat="1" ht="14.4" customHeight="1" x14ac:dyDescent="0.3">
      <c r="A54" s="205"/>
      <c r="B54" s="205"/>
      <c r="C54" s="59"/>
      <c r="D54" s="659" t="str">
        <f>+IF(D53=FALSE,IF('2. Opsomming schoonmaaktaken'!CL$114&gt;'1. Beschikbare tijd'!BR$50,"",IF('2. Opsomming schoonmaaktaken'!CL$114&gt;0,IF(OR('3. Resultaat planning'!Z$38&lt;0,'3. Resultaat planning'!AJ$38&lt;0,'3. Resultaat planning'!AT$38&lt;0,'3. Resultaat planning'!BD$38&lt;0),"verhoog de beschikbare schoonmaakuren of verminder de schoonmaaktijd","U hoeft de schoonmaaktaken niet aan andere uitvoerenden toe te bedelen."),"")),"")</f>
        <v/>
      </c>
      <c r="E54" s="660"/>
      <c r="F54" s="660"/>
      <c r="G54" s="660"/>
      <c r="H54" s="660"/>
      <c r="I54" s="660"/>
      <c r="J54" s="660"/>
      <c r="K54" s="660"/>
      <c r="L54" s="660"/>
      <c r="M54" s="660"/>
      <c r="N54" s="660"/>
      <c r="O54" s="660"/>
      <c r="P54" s="660"/>
      <c r="Q54" s="660"/>
      <c r="R54" s="660"/>
      <c r="S54" s="660"/>
      <c r="T54" s="660"/>
      <c r="U54" s="660"/>
      <c r="V54" s="660"/>
      <c r="W54" s="660"/>
      <c r="X54" s="660"/>
      <c r="Y54" s="661"/>
      <c r="Z54" s="164"/>
      <c r="AA54" s="205"/>
      <c r="AB54" s="205"/>
    </row>
    <row r="55" spans="1:38" s="158" customFormat="1" ht="14.4" customHeight="1" x14ac:dyDescent="0.3">
      <c r="A55" s="208"/>
      <c r="B55" s="208"/>
      <c r="C55" s="156"/>
      <c r="D55" s="156"/>
      <c r="E55" s="157"/>
      <c r="F55" s="157"/>
      <c r="G55" s="157"/>
      <c r="H55" s="157"/>
      <c r="I55" s="157"/>
      <c r="J55" s="157"/>
      <c r="K55" s="157"/>
      <c r="L55" s="157"/>
      <c r="M55" s="157"/>
      <c r="N55" s="153"/>
      <c r="O55" s="157"/>
      <c r="P55" s="157"/>
      <c r="Q55" s="157"/>
      <c r="R55" s="157"/>
      <c r="S55" s="157"/>
      <c r="T55" s="157"/>
      <c r="U55" s="157"/>
      <c r="V55" s="157"/>
      <c r="W55" s="157"/>
      <c r="X55" s="157"/>
      <c r="Y55" s="161"/>
      <c r="Z55" s="161"/>
      <c r="AA55" s="208"/>
      <c r="AB55" s="208"/>
    </row>
    <row r="56" spans="1:38" s="150" customFormat="1" ht="14.4" customHeight="1" x14ac:dyDescent="0.3">
      <c r="A56" s="205"/>
      <c r="B56" s="205"/>
      <c r="C56" s="59"/>
      <c r="D56" s="632" t="str">
        <f>+IF('3. Resultaat planning'!$BN$38&lt;0,"",IF(COUNTA('4. Schoonmaakrooster'!$Z$17:$CT$48)=0,"",IF(OR('4. Schoonmaakrooster'!$Z$16&lt;-0.5,'4. Schoonmaakrooster'!$AC$16&lt;-0.5,'4. Schoonmaakrooster'!$AF$16&lt;-0.5,'4. Schoonmaakrooster'!$AI$16&lt;-0.5,'4. Schoonmaakrooster'!$AL$16&lt;-0.5,'4. Schoonmaakrooster'!$AO$16&lt;-0.5,'4. Schoonmaakrooster'!$AR$16&lt;-0.5,'4. Schoonmaakrooster'!$AW$16&lt;-0.5,'4. Schoonmaakrooster'!$AZ$16&lt;-0.5,'4. Schoonmaakrooster'!$BC$16&lt;-0.5,'4. Schoonmaakrooster'!$BF$16&lt;-0.5,'4. Schoonmaakrooster'!$BK$16&lt;-0.5,'4. Schoonmaakrooster'!$BN$16&lt;-0.5,'4. Schoonmaakrooster'!$BQ$16&lt;-0.5,'4. Schoonmaakrooster'!$BT$16&lt;-0.5,'4. Schoonmaakrooster'!$BW$16&lt;-0.5,'4. Schoonmaakrooster'!$BZ$16&lt;-0.5,'4. Schoonmaakrooster'!$CC$16&lt;-0.5,'4. Schoonmaakrooster'!$CF$16&lt;-0.5,'4. Schoonmaakrooster'!$CI$16&lt;-0.5,'4. Schoonmaakrooster'!$CL$16&lt;-0.5,'4. Schoonmaakrooster'!$CO$16&lt;-0.5,'4. Schoonmaakrooster'!$CR$16&lt;-0.5),"Rooster de schoonmaaktaken op andere dagen, weken of maanden in","Uw inroostering in het week-, periode- of maandrooster is correct en hoeft niet aangepast te worden.")))</f>
        <v/>
      </c>
      <c r="E56" s="633"/>
      <c r="F56" s="633"/>
      <c r="G56" s="633"/>
      <c r="H56" s="633"/>
      <c r="I56" s="633"/>
      <c r="J56" s="633"/>
      <c r="K56" s="633"/>
      <c r="L56" s="633"/>
      <c r="M56" s="633"/>
      <c r="N56" s="633"/>
      <c r="O56" s="633"/>
      <c r="P56" s="633"/>
      <c r="Q56" s="633"/>
      <c r="R56" s="633"/>
      <c r="S56" s="633"/>
      <c r="T56" s="633"/>
      <c r="U56" s="633"/>
      <c r="V56" s="633"/>
      <c r="W56" s="633"/>
      <c r="X56" s="633"/>
      <c r="Y56" s="634"/>
      <c r="Z56" s="165"/>
      <c r="AA56" s="205"/>
      <c r="AB56" s="205"/>
    </row>
    <row r="57" spans="1:38" s="150" customFormat="1" ht="14.4" customHeight="1" x14ac:dyDescent="0.3">
      <c r="A57" s="205"/>
      <c r="B57" s="205"/>
      <c r="C57" s="59"/>
      <c r="D57" s="322"/>
      <c r="E57" s="323"/>
      <c r="F57" s="323"/>
      <c r="G57" s="323"/>
      <c r="H57" s="323"/>
      <c r="I57" s="323"/>
      <c r="J57" s="323"/>
      <c r="K57" s="323"/>
      <c r="L57" s="323"/>
      <c r="M57" s="323"/>
      <c r="N57" s="323"/>
      <c r="O57" s="323"/>
      <c r="P57" s="323"/>
      <c r="Q57" s="323"/>
      <c r="R57" s="323"/>
      <c r="S57" s="323"/>
      <c r="T57" s="323"/>
      <c r="U57" s="323"/>
      <c r="V57" s="323"/>
      <c r="W57" s="323"/>
      <c r="X57" s="323"/>
      <c r="Y57" s="324"/>
      <c r="Z57" s="165"/>
      <c r="AA57" s="205"/>
      <c r="AB57" s="205"/>
    </row>
    <row r="58" spans="1:38" s="150" customFormat="1" ht="14.4" customHeight="1" x14ac:dyDescent="0.3">
      <c r="A58" s="205"/>
      <c r="B58" s="205"/>
      <c r="C58" s="59"/>
      <c r="D58" s="159"/>
      <c r="E58" s="162"/>
      <c r="F58" s="162"/>
      <c r="G58" s="162"/>
      <c r="H58" s="162"/>
      <c r="I58" s="162"/>
      <c r="J58" s="162"/>
      <c r="K58" s="162"/>
      <c r="L58" s="162"/>
      <c r="M58" s="162"/>
      <c r="N58" s="162"/>
      <c r="O58" s="162"/>
      <c r="P58" s="162"/>
      <c r="Q58" s="162"/>
      <c r="R58" s="162"/>
      <c r="S58" s="162"/>
      <c r="T58" s="162"/>
      <c r="U58" s="162"/>
      <c r="V58" s="162"/>
      <c r="W58" s="162"/>
      <c r="X58" s="162"/>
      <c r="Y58" s="163"/>
      <c r="Z58" s="165"/>
      <c r="AA58" s="205"/>
      <c r="AB58" s="205"/>
    </row>
    <row r="59" spans="1:38" s="150" customFormat="1" ht="14.4" customHeight="1" x14ac:dyDescent="0.3">
      <c r="A59" s="205"/>
      <c r="B59" s="205"/>
      <c r="C59" s="59"/>
      <c r="D59" s="632" t="str">
        <f>+IF('3. Resultaat planning'!$BN$38&lt;0,"",IF(COUNTA('4. Schoonmaakrooster'!$Z$17:$CT$48)=0,"",IF(OR('4. Schoonmaakrooster'!$Z$16&lt;-0.5,'4. Schoonmaakrooster'!$AC$16&lt;-0.5,'4. Schoonmaakrooster'!$AF$16&lt;-0.5,'4. Schoonmaakrooster'!$AI$16&lt;-0.5,'4. Schoonmaakrooster'!$AL$16&lt;-0.5,'4. Schoonmaakrooster'!$AO$16&lt;-0.5,'4. Schoonmaakrooster'!$AR$16&lt;-0.5,'4. Schoonmaakrooster'!$AW$16&lt;-0.5,'4. Schoonmaakrooster'!$AZ$16&lt;-0.5,'4. Schoonmaakrooster'!$BC$16&lt;-0.5,'4. Schoonmaakrooster'!$BF$16&lt;-0.5,'4. Schoonmaakrooster'!$BK$16&lt;-0.5,'4. Schoonmaakrooster'!$BN$16&lt;-0.5,'4. Schoonmaakrooster'!$BQ$16&lt;-0.5,'4. Schoonmaakrooster'!$BT$16&lt;-0.5,'4. Schoonmaakrooster'!$BW$16&lt;-0.5,'4. Schoonmaakrooster'!$BZ$16&lt;-0.5,'4. Schoonmaakrooster'!$CC$16&lt;-0.5,'4. Schoonmaakrooster'!$CF$16&lt;-0.5,'4. Schoonmaakrooster'!$CI$16&lt;-0.5,'4. Schoonmaakrooster'!$CL$16&lt;-0.5,'4. Schoonmaakrooster'!$CO$16&lt;-0.5,'4. Schoonmaakrooster'!$CR$16&lt;-0.5),"","U kunt het gehele schoonmaakrooster uitprinten in sheet '6. Prinversie rooster' of een")))</f>
        <v/>
      </c>
      <c r="E59" s="633"/>
      <c r="F59" s="633"/>
      <c r="G59" s="633"/>
      <c r="H59" s="633"/>
      <c r="I59" s="633"/>
      <c r="J59" s="633"/>
      <c r="K59" s="633"/>
      <c r="L59" s="633"/>
      <c r="M59" s="633"/>
      <c r="N59" s="633"/>
      <c r="O59" s="633"/>
      <c r="P59" s="633"/>
      <c r="Q59" s="633"/>
      <c r="R59" s="633"/>
      <c r="S59" s="633"/>
      <c r="T59" s="633"/>
      <c r="U59" s="633"/>
      <c r="V59" s="633"/>
      <c r="W59" s="633"/>
      <c r="X59" s="633"/>
      <c r="Y59" s="634"/>
      <c r="Z59" s="256"/>
      <c r="AA59" s="258"/>
      <c r="AB59" s="257"/>
      <c r="AC59" s="257"/>
      <c r="AD59" s="257"/>
      <c r="AE59" s="257"/>
      <c r="AF59" s="257"/>
      <c r="AG59" s="257"/>
      <c r="AH59" s="257"/>
      <c r="AI59" s="257"/>
      <c r="AJ59" s="257"/>
      <c r="AK59" s="252"/>
      <c r="AL59" s="252"/>
    </row>
    <row r="60" spans="1:38" s="150" customFormat="1" ht="14.4" customHeight="1" x14ac:dyDescent="0.3">
      <c r="A60" s="205"/>
      <c r="B60" s="205"/>
      <c r="C60" s="59"/>
      <c r="D60" s="632" t="str">
        <f>+IF('3. Resultaat planning'!$BN$38&lt;0,"",IF(COUNTA('4. Schoonmaakrooster'!$Z$17:$CT$48)=0,"",IF(OR('4. Schoonmaakrooster'!$Z$16&lt;-0.5,'4. Schoonmaakrooster'!$AC$16&lt;-0.5,'4. Schoonmaakrooster'!$AF$16&lt;-0.5,'4. Schoonmaakrooster'!$AI$16&lt;-0.5,'4. Schoonmaakrooster'!$AL$16&lt;-0.5,'4. Schoonmaakrooster'!$AO$16&lt;-0.5,'4. Schoonmaakrooster'!$AR$16&lt;-0.5,'4. Schoonmaakrooster'!$AW$16&lt;-0.5,'4. Schoonmaakrooster'!$AZ$16&lt;-0.5,'4. Schoonmaakrooster'!$BC$16&lt;-0.5,'4. Schoonmaakrooster'!$BF$16&lt;-0.5,'4. Schoonmaakrooster'!$BK$16&lt;-0.5,'4. Schoonmaakrooster'!$BN$16&lt;-0.5,'4. Schoonmaakrooster'!$BQ$16&lt;-0.5,'4. Schoonmaakrooster'!$BT$16&lt;-0.5,'4. Schoonmaakrooster'!$BW$16&lt;-0.5,'4. Schoonmaakrooster'!$BZ$16&lt;-0.5,'4. Schoonmaakrooster'!$CC$16&lt;-0.5,'4. Schoonmaakrooster'!$CF$16&lt;-0.5,'4. Schoonmaakrooster'!$CI$16&lt;-0.5,'4. Schoonmaakrooster'!$CL$16&lt;-0.5,'4. Schoonmaakrooster'!$CO$16&lt;-0.5,'4. Schoonmaakrooster'!$CR$16&lt;-0.5),"","week-, periode- of jaarrooster of per uitvoerdende uitprinten door de filter instructie")))</f>
        <v/>
      </c>
      <c r="E60" s="633"/>
      <c r="F60" s="633"/>
      <c r="G60" s="633"/>
      <c r="H60" s="633"/>
      <c r="I60" s="633"/>
      <c r="J60" s="633"/>
      <c r="K60" s="633"/>
      <c r="L60" s="633"/>
      <c r="M60" s="633"/>
      <c r="N60" s="633"/>
      <c r="O60" s="633"/>
      <c r="P60" s="633"/>
      <c r="Q60" s="633"/>
      <c r="R60" s="633"/>
      <c r="S60" s="633"/>
      <c r="T60" s="633"/>
      <c r="U60" s="633"/>
      <c r="V60" s="633"/>
      <c r="W60" s="633"/>
      <c r="X60" s="633"/>
      <c r="Y60" s="634"/>
      <c r="Z60" s="165"/>
      <c r="AA60" s="257"/>
      <c r="AB60" s="257"/>
      <c r="AC60" s="257"/>
      <c r="AD60" s="257"/>
      <c r="AE60" s="257"/>
      <c r="AF60" s="257"/>
      <c r="AG60" s="257"/>
      <c r="AH60" s="257"/>
      <c r="AI60" s="257"/>
      <c r="AJ60" s="257"/>
      <c r="AK60" s="252"/>
      <c r="AL60" s="252"/>
    </row>
    <row r="61" spans="1:38" s="150" customFormat="1" ht="14.4" customHeight="1" x14ac:dyDescent="0.3">
      <c r="A61" s="205"/>
      <c r="B61" s="205"/>
      <c r="C61" s="59"/>
      <c r="D61" s="632" t="str">
        <f>+IF('3. Resultaat planning'!$BN$38&lt;0,"",IF(COUNTA('4. Schoonmaakrooster'!$Z$17:$CT$48)=0,"",IF(OR('4. Schoonmaakrooster'!$Z$16&lt;-0.5,'4. Schoonmaakrooster'!$AC$16&lt;-0.5,'4. Schoonmaakrooster'!$AF$16&lt;-0.5,'4. Schoonmaakrooster'!$AI$16&lt;-0.5,'4. Schoonmaakrooster'!$AL$16&lt;-0.5,'4. Schoonmaakrooster'!$AO$16&lt;-0.5,'4. Schoonmaakrooster'!$AR$16&lt;-0.5,'4. Schoonmaakrooster'!$AW$16&lt;-0.5,'4. Schoonmaakrooster'!$AZ$16&lt;-0.5,'4. Schoonmaakrooster'!$BC$16&lt;-0.5,'4. Schoonmaakrooster'!$BF$16&lt;-0.5,'4. Schoonmaakrooster'!$BK$16&lt;-0.5,'4. Schoonmaakrooster'!$BN$16&lt;-0.5,'4. Schoonmaakrooster'!$BQ$16&lt;-0.5,'4. Schoonmaakrooster'!$BT$16&lt;-0.5,'4. Schoonmaakrooster'!$BW$16&lt;-0.5,'4. Schoonmaakrooster'!$BZ$16&lt;-0.5,'4. Schoonmaakrooster'!$CC$16&lt;-0.5,'4. Schoonmaakrooster'!$CF$16&lt;-0.5,'4. Schoonmaakrooster'!$CI$16&lt;-0.5,'4. Schoonmaakrooster'!$CL$16&lt;-0.5,'4. Schoonmaakrooster'!$CO$16&lt;-0.5,'4. Schoonmaakrooster'!$CR$16&lt;-0.5),"","onder de eerste voetnoot in de sheet '4. Schoonmaakrooster' uit te voeren")))</f>
        <v/>
      </c>
      <c r="E61" s="633"/>
      <c r="F61" s="633"/>
      <c r="G61" s="633"/>
      <c r="H61" s="633"/>
      <c r="I61" s="633"/>
      <c r="J61" s="633"/>
      <c r="K61" s="633"/>
      <c r="L61" s="633"/>
      <c r="M61" s="633"/>
      <c r="N61" s="633"/>
      <c r="O61" s="633"/>
      <c r="P61" s="633"/>
      <c r="Q61" s="633"/>
      <c r="R61" s="633"/>
      <c r="S61" s="633"/>
      <c r="T61" s="633"/>
      <c r="U61" s="633"/>
      <c r="V61" s="633"/>
      <c r="W61" s="633"/>
      <c r="X61" s="633"/>
      <c r="Y61" s="634"/>
      <c r="Z61" s="165"/>
      <c r="AA61" s="257"/>
      <c r="AB61" s="257"/>
      <c r="AC61" s="257"/>
      <c r="AD61" s="257"/>
      <c r="AE61" s="257"/>
      <c r="AF61" s="257"/>
      <c r="AG61" s="257"/>
      <c r="AH61" s="257"/>
      <c r="AI61" s="257"/>
      <c r="AJ61" s="257"/>
      <c r="AK61" s="252"/>
      <c r="AL61" s="252"/>
    </row>
    <row r="62" spans="1:38" s="150" customFormat="1" ht="14.4" customHeight="1" x14ac:dyDescent="0.3">
      <c r="A62" s="205"/>
      <c r="B62" s="205"/>
      <c r="C62" s="59"/>
      <c r="D62" s="62"/>
      <c r="E62" s="63"/>
      <c r="F62" s="63"/>
      <c r="G62" s="63"/>
      <c r="H62" s="63"/>
      <c r="I62" s="63"/>
      <c r="J62" s="63"/>
      <c r="K62" s="63"/>
      <c r="L62" s="63"/>
      <c r="M62" s="63"/>
      <c r="N62" s="166"/>
      <c r="O62" s="63"/>
      <c r="P62" s="63"/>
      <c r="Q62" s="63"/>
      <c r="R62" s="63"/>
      <c r="S62" s="63"/>
      <c r="T62" s="63"/>
      <c r="U62" s="63"/>
      <c r="V62" s="63"/>
      <c r="W62" s="63"/>
      <c r="X62" s="63"/>
      <c r="Y62" s="64"/>
      <c r="Z62" s="61"/>
      <c r="AA62" s="205"/>
      <c r="AB62" s="205"/>
    </row>
    <row r="63" spans="1:38" s="150" customFormat="1" ht="14.4" customHeight="1" x14ac:dyDescent="0.3">
      <c r="A63" s="205"/>
      <c r="B63" s="205"/>
      <c r="C63" s="62"/>
      <c r="D63" s="63"/>
      <c r="E63" s="63"/>
      <c r="F63" s="63"/>
      <c r="G63" s="63"/>
      <c r="H63" s="63"/>
      <c r="I63" s="63"/>
      <c r="J63" s="63"/>
      <c r="K63" s="63"/>
      <c r="L63" s="63"/>
      <c r="M63" s="63"/>
      <c r="N63" s="63"/>
      <c r="O63" s="63"/>
      <c r="P63" s="63"/>
      <c r="Q63" s="63"/>
      <c r="R63" s="63"/>
      <c r="S63" s="63"/>
      <c r="T63" s="63"/>
      <c r="U63" s="63"/>
      <c r="V63" s="63"/>
      <c r="W63" s="63"/>
      <c r="X63" s="63"/>
      <c r="Y63" s="63"/>
      <c r="Z63" s="64"/>
      <c r="AA63" s="205"/>
      <c r="AB63" s="205"/>
    </row>
    <row r="64" spans="1:38" ht="3" customHeight="1" x14ac:dyDescent="0.3">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row>
    <row r="65" spans="1:28" ht="3" customHeight="1" x14ac:dyDescent="0.3">
      <c r="A65" s="202"/>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row>
  </sheetData>
  <sheetProtection algorithmName="SHA-512" hashValue="1o9oC3j7Nhehbcy5eS+ef+zroJPCpYYpRA+7yc7ZVN8W2qk1WOL6JEvODTlSLxtn7mB9FUe0fls4MYXmcoAgpQ==" saltValue="5zRM2FmIcCaLICvpe7mZ6g==" spinCount="100000" sheet="1" objects="1" scenarios="1"/>
  <mergeCells count="21">
    <mergeCell ref="D53:Y53"/>
    <mergeCell ref="D54:Y54"/>
    <mergeCell ref="D56:Y56"/>
    <mergeCell ref="D46:Y47"/>
    <mergeCell ref="D51:Y51"/>
    <mergeCell ref="D61:Y61"/>
    <mergeCell ref="D59:Y59"/>
    <mergeCell ref="D60:Y60"/>
    <mergeCell ref="E41:Y41"/>
    <mergeCell ref="C2:Z3"/>
    <mergeCell ref="C4:Z5"/>
    <mergeCell ref="C19:Z19"/>
    <mergeCell ref="E28:Y28"/>
    <mergeCell ref="E31:Y31"/>
    <mergeCell ref="E35:Y35"/>
    <mergeCell ref="E37:Y37"/>
    <mergeCell ref="E40:Y40"/>
    <mergeCell ref="C8:Z9"/>
    <mergeCell ref="C10:Z15"/>
    <mergeCell ref="D21:Y22"/>
    <mergeCell ref="D50:Y50"/>
  </mergeCells>
  <pageMargins left="0.70866141732283472" right="0.70866141732283472" top="0.74803149606299213" bottom="0.74803149606299213" header="0.31496062992125984" footer="0.31496062992125984"/>
  <pageSetup paperSize="9" scale="75" orientation="portrait" r:id="rId1"/>
  <headerFooter>
    <oddFooter>&amp;L&amp;8&amp;F  &amp;A&amp;R&amp;8Eigendom van OPGERUIMD! en OrganieQ.</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D131-8C56-4E04-96D9-7A5E221BBD48}">
  <dimension ref="A1:DN90"/>
  <sheetViews>
    <sheetView showGridLines="0" workbookViewId="0">
      <selection activeCell="C51" sqref="C51"/>
    </sheetView>
  </sheetViews>
  <sheetFormatPr defaultColWidth="4.44140625" defaultRowHeight="12" customHeight="1" x14ac:dyDescent="0.3"/>
  <cols>
    <col min="1" max="2" width="0.5546875" style="86" customWidth="1"/>
    <col min="3" max="15" width="2.33203125" style="86" customWidth="1"/>
    <col min="16" max="16" width="0.5546875" style="86" customWidth="1"/>
    <col min="17" max="19" width="10.6640625" style="86" customWidth="1"/>
    <col min="20" max="20" width="0.5546875" style="86" customWidth="1"/>
    <col min="21" max="21" width="3.109375" style="86" customWidth="1"/>
    <col min="22" max="23" width="0.5546875" style="86" customWidth="1"/>
    <col min="24" max="24" width="3.109375" style="86" customWidth="1"/>
    <col min="25" max="26" width="0.5546875" style="86" customWidth="1"/>
    <col min="27" max="27" width="3.109375" style="86" customWidth="1"/>
    <col min="28" max="29" width="0.5546875" style="86" customWidth="1"/>
    <col min="30" max="30" width="3.109375" style="86" customWidth="1"/>
    <col min="31" max="32" width="0.5546875" style="86" customWidth="1"/>
    <col min="33" max="33" width="3.109375" style="86" customWidth="1"/>
    <col min="34" max="35" width="0.5546875" style="86" customWidth="1"/>
    <col min="36" max="36" width="3.109375" style="86" customWidth="1"/>
    <col min="37" max="38" width="0.5546875" style="86" customWidth="1"/>
    <col min="39" max="39" width="3.109375" style="86" customWidth="1"/>
    <col min="40" max="43" width="0.5546875" style="86" customWidth="1"/>
    <col min="44" max="44" width="3.33203125" style="86" customWidth="1"/>
    <col min="45" max="46" width="0.5546875" style="86" customWidth="1"/>
    <col min="47" max="47" width="3.33203125" style="86" customWidth="1"/>
    <col min="48" max="49" width="0.5546875" style="86" customWidth="1"/>
    <col min="50" max="50" width="3.33203125" style="86" customWidth="1"/>
    <col min="51" max="52" width="0.5546875" style="86" customWidth="1"/>
    <col min="53" max="53" width="3.33203125" style="86" customWidth="1"/>
    <col min="54" max="57" width="0.5546875" style="86" customWidth="1"/>
    <col min="58" max="58" width="3.33203125" style="86" customWidth="1"/>
    <col min="59" max="60" width="0.5546875" style="86" customWidth="1"/>
    <col min="61" max="61" width="3.33203125" style="86" customWidth="1"/>
    <col min="62" max="63" width="0.5546875" style="86" customWidth="1"/>
    <col min="64" max="64" width="3.33203125" style="86" customWidth="1"/>
    <col min="65" max="66" width="0.5546875" style="86" customWidth="1"/>
    <col min="67" max="67" width="3.33203125" style="86" customWidth="1"/>
    <col min="68" max="69" width="0.5546875" style="86" customWidth="1"/>
    <col min="70" max="70" width="3.33203125" style="86" customWidth="1"/>
    <col min="71" max="72" width="0.5546875" style="86" customWidth="1"/>
    <col min="73" max="73" width="3.33203125" style="86" customWidth="1"/>
    <col min="74" max="75" width="0.5546875" style="86" customWidth="1"/>
    <col min="76" max="76" width="3.33203125" style="86" customWidth="1"/>
    <col min="77" max="78" width="0.5546875" style="86" customWidth="1"/>
    <col min="79" max="79" width="3.33203125" style="86" customWidth="1"/>
    <col min="80" max="81" width="0.5546875" style="86" customWidth="1"/>
    <col min="82" max="82" width="3.33203125" style="86" customWidth="1"/>
    <col min="83" max="84" width="0.5546875" style="86" customWidth="1"/>
    <col min="85" max="85" width="3.33203125" style="86" customWidth="1"/>
    <col min="86" max="87" width="0.5546875" style="86" customWidth="1"/>
    <col min="88" max="88" width="3.33203125" style="86" customWidth="1"/>
    <col min="89" max="90" width="0.5546875" style="86" customWidth="1"/>
    <col min="91" max="91" width="3.33203125" style="86" customWidth="1"/>
    <col min="92" max="95" width="0.5546875" style="86" customWidth="1"/>
    <col min="96" max="100" width="4.44140625" style="86" customWidth="1"/>
    <col min="101" max="105" width="4.44140625" style="86" hidden="1" customWidth="1"/>
    <col min="106" max="114" width="4.44140625" style="86" customWidth="1"/>
    <col min="115" max="115" width="4.44140625" style="86"/>
    <col min="116" max="119" width="0" style="86" hidden="1" customWidth="1"/>
    <col min="120" max="16384" width="4.44140625" style="86"/>
  </cols>
  <sheetData>
    <row r="1" spans="1:118" ht="14.1" customHeight="1" x14ac:dyDescent="0.3">
      <c r="A1" s="381"/>
      <c r="B1" s="382"/>
      <c r="C1" s="382"/>
      <c r="D1" s="382"/>
      <c r="E1" s="382"/>
      <c r="F1" s="382"/>
      <c r="G1" s="382"/>
      <c r="H1" s="382"/>
      <c r="I1" s="382"/>
      <c r="J1" s="382"/>
      <c r="K1" s="382"/>
      <c r="L1" s="382"/>
      <c r="M1" s="668" t="s">
        <v>100</v>
      </c>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382"/>
      <c r="BZ1" s="382"/>
      <c r="CA1" s="382"/>
      <c r="CB1" s="382"/>
      <c r="CC1" s="382"/>
      <c r="CD1" s="382"/>
      <c r="CE1" s="382"/>
      <c r="CF1" s="382"/>
      <c r="CG1" s="382"/>
      <c r="CH1" s="382"/>
      <c r="CI1" s="382"/>
      <c r="CJ1" s="382"/>
      <c r="CK1" s="382"/>
      <c r="CL1" s="382"/>
      <c r="CM1" s="383"/>
      <c r="CN1" s="382"/>
      <c r="CO1" s="382"/>
      <c r="CP1" s="384"/>
    </row>
    <row r="2" spans="1:118" ht="14.1" customHeight="1" x14ac:dyDescent="0.3">
      <c r="A2" s="385"/>
      <c r="B2" s="386"/>
      <c r="C2" s="386"/>
      <c r="D2" s="386"/>
      <c r="E2" s="386"/>
      <c r="F2" s="386"/>
      <c r="G2" s="386"/>
      <c r="H2" s="386"/>
      <c r="I2" s="386"/>
      <c r="J2" s="386"/>
      <c r="K2" s="386"/>
      <c r="L2" s="386"/>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386"/>
      <c r="BZ2" s="386"/>
      <c r="CA2" s="386"/>
      <c r="CB2" s="386"/>
      <c r="CC2" s="386"/>
      <c r="CD2" s="386"/>
      <c r="CE2" s="386"/>
      <c r="CF2" s="386"/>
      <c r="CG2" s="386"/>
      <c r="CH2" s="386"/>
      <c r="CI2" s="386"/>
      <c r="CJ2" s="386"/>
      <c r="CK2" s="386"/>
      <c r="CL2" s="386"/>
      <c r="CM2" s="386"/>
      <c r="CN2" s="386"/>
      <c r="CO2" s="386"/>
      <c r="CP2" s="387"/>
    </row>
    <row r="3" spans="1:118" ht="14.1" customHeight="1" x14ac:dyDescent="0.3">
      <c r="A3" s="385"/>
      <c r="B3" s="386"/>
      <c r="C3" s="386"/>
      <c r="D3" s="386"/>
      <c r="E3" s="386"/>
      <c r="F3" s="386"/>
      <c r="G3" s="386"/>
      <c r="H3" s="386"/>
      <c r="I3" s="386"/>
      <c r="J3" s="386"/>
      <c r="K3" s="386"/>
      <c r="L3" s="386"/>
      <c r="M3" s="670" t="str">
        <f>+IF('1. Beschikbare tijd'!AN10="","Format",'1. Beschikbare tijd'!AN10)</f>
        <v>Format</v>
      </c>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386"/>
      <c r="BZ3" s="386"/>
      <c r="CA3" s="386"/>
      <c r="CB3" s="386"/>
      <c r="CC3" s="386"/>
      <c r="CD3" s="386"/>
      <c r="CE3" s="386"/>
      <c r="CF3" s="386"/>
      <c r="CG3" s="386"/>
      <c r="CH3" s="386"/>
      <c r="CI3" s="386"/>
      <c r="CJ3" s="386"/>
      <c r="CK3" s="386"/>
      <c r="CL3" s="386"/>
      <c r="CM3" s="386"/>
      <c r="CN3" s="386"/>
      <c r="CO3" s="386"/>
      <c r="CP3" s="387"/>
    </row>
    <row r="4" spans="1:118" ht="14.1" customHeight="1" x14ac:dyDescent="0.3">
      <c r="A4" s="388"/>
      <c r="B4" s="389"/>
      <c r="C4" s="389"/>
      <c r="D4" s="389"/>
      <c r="E4" s="389"/>
      <c r="F4" s="389"/>
      <c r="G4" s="389"/>
      <c r="H4" s="389"/>
      <c r="I4" s="389"/>
      <c r="J4" s="389"/>
      <c r="K4" s="389"/>
      <c r="L4" s="389"/>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U4" s="671"/>
      <c r="BV4" s="671"/>
      <c r="BW4" s="671"/>
      <c r="BX4" s="671"/>
      <c r="BY4" s="389"/>
      <c r="BZ4" s="389"/>
      <c r="CA4" s="389"/>
      <c r="CB4" s="389"/>
      <c r="CC4" s="389"/>
      <c r="CD4" s="389"/>
      <c r="CE4" s="389"/>
      <c r="CF4" s="389"/>
      <c r="CG4" s="389"/>
      <c r="CH4" s="389"/>
      <c r="CI4" s="389"/>
      <c r="CJ4" s="389"/>
      <c r="CK4" s="389"/>
      <c r="CL4" s="389"/>
      <c r="CM4" s="389"/>
      <c r="CN4" s="389"/>
      <c r="CO4" s="389"/>
      <c r="CP4" s="390"/>
    </row>
    <row r="5" spans="1:118" ht="3" customHeight="1" x14ac:dyDescent="0.3">
      <c r="A5" s="686"/>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c r="BF5" s="687"/>
      <c r="BG5" s="687"/>
      <c r="BH5" s="687"/>
      <c r="BI5" s="687"/>
      <c r="BJ5" s="687"/>
      <c r="BK5" s="687"/>
      <c r="BL5" s="687"/>
      <c r="BM5" s="687"/>
      <c r="BN5" s="687"/>
      <c r="BO5" s="687"/>
      <c r="BP5" s="687"/>
      <c r="BQ5" s="687"/>
      <c r="BR5" s="687"/>
      <c r="BS5" s="687"/>
      <c r="BT5" s="687"/>
      <c r="BU5" s="687"/>
      <c r="BV5" s="687"/>
      <c r="BW5" s="687"/>
      <c r="BX5" s="687"/>
      <c r="BY5" s="687"/>
      <c r="BZ5" s="687"/>
      <c r="CA5" s="687"/>
      <c r="CB5" s="687"/>
      <c r="CC5" s="687"/>
      <c r="CD5" s="687"/>
      <c r="CE5" s="687"/>
      <c r="CF5" s="687"/>
      <c r="CG5" s="687"/>
      <c r="CH5" s="687"/>
      <c r="CI5" s="687"/>
      <c r="CJ5" s="687"/>
      <c r="CK5" s="687"/>
      <c r="CL5" s="687"/>
      <c r="CM5" s="687"/>
      <c r="CN5" s="687"/>
      <c r="CO5" s="687"/>
      <c r="CP5" s="688"/>
      <c r="CY5" s="87" t="s">
        <v>81</v>
      </c>
      <c r="DL5" s="700" t="s">
        <v>72</v>
      </c>
      <c r="DM5" s="701"/>
      <c r="DN5" s="702"/>
    </row>
    <row r="6" spans="1:118" ht="3" customHeight="1" x14ac:dyDescent="0.3">
      <c r="A6" s="391"/>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3"/>
      <c r="DL6" s="703"/>
      <c r="DM6" s="704"/>
      <c r="DN6" s="705"/>
    </row>
    <row r="7" spans="1:118" s="398" customFormat="1" ht="21" customHeight="1" x14ac:dyDescent="0.3">
      <c r="A7" s="394"/>
      <c r="B7" s="360"/>
      <c r="C7" s="709" t="s">
        <v>101</v>
      </c>
      <c r="D7" s="710"/>
      <c r="E7" s="710"/>
      <c r="F7" s="710"/>
      <c r="G7" s="710"/>
      <c r="H7" s="710"/>
      <c r="I7" s="710"/>
      <c r="J7" s="710"/>
      <c r="K7" s="710"/>
      <c r="L7" s="710"/>
      <c r="M7" s="710"/>
      <c r="N7" s="710"/>
      <c r="O7" s="710"/>
      <c r="P7" s="711"/>
      <c r="Q7" s="694" t="s">
        <v>102</v>
      </c>
      <c r="R7" s="694" t="s">
        <v>105</v>
      </c>
      <c r="S7" s="694" t="s">
        <v>106</v>
      </c>
      <c r="T7" s="672" t="s">
        <v>56</v>
      </c>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3"/>
      <c r="CD7" s="673"/>
      <c r="CE7" s="673"/>
      <c r="CF7" s="673"/>
      <c r="CG7" s="673"/>
      <c r="CH7" s="673"/>
      <c r="CI7" s="673"/>
      <c r="CJ7" s="673"/>
      <c r="CK7" s="673"/>
      <c r="CL7" s="673"/>
      <c r="CM7" s="673"/>
      <c r="CN7" s="674"/>
      <c r="CO7" s="395"/>
      <c r="CP7" s="396"/>
      <c r="CQ7" s="397"/>
      <c r="DL7" s="703"/>
      <c r="DM7" s="704"/>
      <c r="DN7" s="705"/>
    </row>
    <row r="8" spans="1:118" s="398" customFormat="1" ht="21" customHeight="1" x14ac:dyDescent="0.3">
      <c r="A8" s="394"/>
      <c r="B8" s="360"/>
      <c r="C8" s="712"/>
      <c r="D8" s="713"/>
      <c r="E8" s="713"/>
      <c r="F8" s="713"/>
      <c r="G8" s="713"/>
      <c r="H8" s="713"/>
      <c r="I8" s="713"/>
      <c r="J8" s="713"/>
      <c r="K8" s="713"/>
      <c r="L8" s="713"/>
      <c r="M8" s="713"/>
      <c r="N8" s="713"/>
      <c r="O8" s="713"/>
      <c r="P8" s="714"/>
      <c r="Q8" s="695"/>
      <c r="R8" s="695"/>
      <c r="S8" s="695"/>
      <c r="T8" s="697" t="s">
        <v>57</v>
      </c>
      <c r="U8" s="698"/>
      <c r="V8" s="698"/>
      <c r="W8" s="698"/>
      <c r="X8" s="698"/>
      <c r="Y8" s="698"/>
      <c r="Z8" s="698"/>
      <c r="AA8" s="698"/>
      <c r="AB8" s="698"/>
      <c r="AC8" s="698"/>
      <c r="AD8" s="698"/>
      <c r="AE8" s="698"/>
      <c r="AF8" s="698"/>
      <c r="AG8" s="698"/>
      <c r="AH8" s="698"/>
      <c r="AI8" s="698"/>
      <c r="AJ8" s="698"/>
      <c r="AK8" s="698"/>
      <c r="AL8" s="698"/>
      <c r="AM8" s="698"/>
      <c r="AN8" s="699"/>
      <c r="AO8" s="399"/>
      <c r="AP8" s="399"/>
      <c r="AQ8" s="697" t="s">
        <v>58</v>
      </c>
      <c r="AR8" s="698"/>
      <c r="AS8" s="698"/>
      <c r="AT8" s="698"/>
      <c r="AU8" s="698"/>
      <c r="AV8" s="698"/>
      <c r="AW8" s="698"/>
      <c r="AX8" s="698"/>
      <c r="AY8" s="698"/>
      <c r="AZ8" s="698"/>
      <c r="BA8" s="698"/>
      <c r="BB8" s="699"/>
      <c r="BC8" s="399"/>
      <c r="BD8" s="395"/>
      <c r="BE8" s="697" t="s">
        <v>59</v>
      </c>
      <c r="BF8" s="698"/>
      <c r="BG8" s="698"/>
      <c r="BH8" s="698"/>
      <c r="BI8" s="698"/>
      <c r="BJ8" s="698"/>
      <c r="BK8" s="698"/>
      <c r="BL8" s="698"/>
      <c r="BM8" s="698"/>
      <c r="BN8" s="698"/>
      <c r="BO8" s="698"/>
      <c r="BP8" s="698"/>
      <c r="BQ8" s="698"/>
      <c r="BR8" s="698"/>
      <c r="BS8" s="698"/>
      <c r="BT8" s="698"/>
      <c r="BU8" s="698"/>
      <c r="BV8" s="698"/>
      <c r="BW8" s="698"/>
      <c r="BX8" s="698"/>
      <c r="BY8" s="698"/>
      <c r="BZ8" s="698"/>
      <c r="CA8" s="698"/>
      <c r="CB8" s="698"/>
      <c r="CC8" s="698"/>
      <c r="CD8" s="698"/>
      <c r="CE8" s="698"/>
      <c r="CF8" s="698"/>
      <c r="CG8" s="698"/>
      <c r="CH8" s="698"/>
      <c r="CI8" s="698"/>
      <c r="CJ8" s="698"/>
      <c r="CK8" s="698"/>
      <c r="CL8" s="698"/>
      <c r="CM8" s="698"/>
      <c r="CN8" s="699"/>
      <c r="CO8" s="395"/>
      <c r="CP8" s="396"/>
      <c r="CQ8" s="397"/>
      <c r="DL8" s="703"/>
      <c r="DM8" s="704"/>
      <c r="DN8" s="705"/>
    </row>
    <row r="9" spans="1:118" s="398" customFormat="1" ht="15.9" customHeight="1" x14ac:dyDescent="0.3">
      <c r="A9" s="394"/>
      <c r="B9" s="360"/>
      <c r="C9" s="715"/>
      <c r="D9" s="716"/>
      <c r="E9" s="716"/>
      <c r="F9" s="716"/>
      <c r="G9" s="716"/>
      <c r="H9" s="716"/>
      <c r="I9" s="716"/>
      <c r="J9" s="716"/>
      <c r="K9" s="716"/>
      <c r="L9" s="716"/>
      <c r="M9" s="716"/>
      <c r="N9" s="716"/>
      <c r="O9" s="716"/>
      <c r="P9" s="717"/>
      <c r="Q9" s="696"/>
      <c r="R9" s="696"/>
      <c r="S9" s="696"/>
      <c r="T9" s="682" t="s">
        <v>2</v>
      </c>
      <c r="U9" s="683"/>
      <c r="V9" s="684"/>
      <c r="W9" s="682" t="s">
        <v>3</v>
      </c>
      <c r="X9" s="683"/>
      <c r="Y9" s="684"/>
      <c r="Z9" s="682" t="s">
        <v>4</v>
      </c>
      <c r="AA9" s="683"/>
      <c r="AB9" s="684"/>
      <c r="AC9" s="682" t="s">
        <v>5</v>
      </c>
      <c r="AD9" s="683"/>
      <c r="AE9" s="684"/>
      <c r="AF9" s="682" t="s">
        <v>6</v>
      </c>
      <c r="AG9" s="683"/>
      <c r="AH9" s="684"/>
      <c r="AI9" s="400"/>
      <c r="AJ9" s="400" t="s">
        <v>7</v>
      </c>
      <c r="AK9" s="400"/>
      <c r="AL9" s="682" t="s">
        <v>73</v>
      </c>
      <c r="AM9" s="683"/>
      <c r="AN9" s="684"/>
      <c r="AO9" s="401"/>
      <c r="AP9" s="401"/>
      <c r="AQ9" s="682" t="s">
        <v>36</v>
      </c>
      <c r="AR9" s="683"/>
      <c r="AS9" s="684"/>
      <c r="AT9" s="682" t="s">
        <v>37</v>
      </c>
      <c r="AU9" s="683"/>
      <c r="AV9" s="684"/>
      <c r="AW9" s="682" t="s">
        <v>38</v>
      </c>
      <c r="AX9" s="683"/>
      <c r="AY9" s="684"/>
      <c r="AZ9" s="682" t="s">
        <v>39</v>
      </c>
      <c r="BA9" s="683"/>
      <c r="BB9" s="684"/>
      <c r="BC9" s="401"/>
      <c r="BD9" s="402"/>
      <c r="BE9" s="682" t="s">
        <v>22</v>
      </c>
      <c r="BF9" s="683"/>
      <c r="BG9" s="684"/>
      <c r="BH9" s="682" t="s">
        <v>23</v>
      </c>
      <c r="BI9" s="683"/>
      <c r="BJ9" s="684"/>
      <c r="BK9" s="682" t="s">
        <v>25</v>
      </c>
      <c r="BL9" s="683"/>
      <c r="BM9" s="684"/>
      <c r="BN9" s="682" t="s">
        <v>24</v>
      </c>
      <c r="BO9" s="683"/>
      <c r="BP9" s="684"/>
      <c r="BQ9" s="682" t="s">
        <v>26</v>
      </c>
      <c r="BR9" s="683"/>
      <c r="BS9" s="684"/>
      <c r="BT9" s="682" t="s">
        <v>27</v>
      </c>
      <c r="BU9" s="683"/>
      <c r="BV9" s="684"/>
      <c r="BW9" s="682" t="s">
        <v>28</v>
      </c>
      <c r="BX9" s="683"/>
      <c r="BY9" s="684"/>
      <c r="BZ9" s="682" t="s">
        <v>29</v>
      </c>
      <c r="CA9" s="683"/>
      <c r="CB9" s="684"/>
      <c r="CC9" s="682" t="s">
        <v>30</v>
      </c>
      <c r="CD9" s="683"/>
      <c r="CE9" s="684"/>
      <c r="CF9" s="682" t="s">
        <v>31</v>
      </c>
      <c r="CG9" s="683"/>
      <c r="CH9" s="684"/>
      <c r="CI9" s="682" t="s">
        <v>32</v>
      </c>
      <c r="CJ9" s="683"/>
      <c r="CK9" s="684"/>
      <c r="CL9" s="682" t="s">
        <v>33</v>
      </c>
      <c r="CM9" s="683"/>
      <c r="CN9" s="684"/>
      <c r="CO9" s="395"/>
      <c r="CP9" s="396"/>
      <c r="CQ9" s="397"/>
      <c r="DL9" s="706"/>
      <c r="DM9" s="707"/>
      <c r="DN9" s="708"/>
    </row>
    <row r="10" spans="1:118" ht="14.1" customHeight="1" x14ac:dyDescent="0.3">
      <c r="A10" s="347"/>
      <c r="B10" s="348"/>
      <c r="C10" s="718" t="str">
        <f>+'4. Schoonmaakrooster'!C17:N17</f>
        <v/>
      </c>
      <c r="D10" s="718"/>
      <c r="E10" s="718"/>
      <c r="F10" s="718"/>
      <c r="G10" s="718"/>
      <c r="H10" s="718"/>
      <c r="I10" s="718"/>
      <c r="J10" s="718"/>
      <c r="K10" s="718"/>
      <c r="L10" s="718"/>
      <c r="M10" s="718"/>
      <c r="N10" s="718"/>
      <c r="O10" s="718"/>
      <c r="P10" s="718"/>
      <c r="Q10" s="403" t="str">
        <f>IF('4. Schoonmaakrooster'!O17="","",60*'4. Schoonmaakrooster'!O17)</f>
        <v/>
      </c>
      <c r="R10" s="404" t="str">
        <f>+'4. Schoonmaakrooster'!X17</f>
        <v/>
      </c>
      <c r="S10" s="376" t="str">
        <f>+'4. Schoonmaakrooster'!Y17</f>
        <v/>
      </c>
      <c r="T10" s="719" t="str">
        <f>IF(+'4. Schoonmaakrooster'!Z17=0,"",'4. Schoonmaakrooster'!Z17)</f>
        <v/>
      </c>
      <c r="U10" s="720"/>
      <c r="V10" s="720"/>
      <c r="W10" s="720" t="str">
        <f>IF(+'4. Schoonmaakrooster'!AC17=0,"",'4. Schoonmaakrooster'!AC17)</f>
        <v/>
      </c>
      <c r="X10" s="720"/>
      <c r="Y10" s="720"/>
      <c r="Z10" s="720" t="str">
        <f>IF(+'4. Schoonmaakrooster'!AF17=0,"",'4. Schoonmaakrooster'!AF17)</f>
        <v/>
      </c>
      <c r="AA10" s="720"/>
      <c r="AB10" s="720"/>
      <c r="AC10" s="720" t="str">
        <f>IF(+'4. Schoonmaakrooster'!AI17=0,"",'4. Schoonmaakrooster'!AI17)</f>
        <v/>
      </c>
      <c r="AD10" s="720"/>
      <c r="AE10" s="720"/>
      <c r="AF10" s="720" t="str">
        <f>IF(+'4. Schoonmaakrooster'!AL17=0,"",'4. Schoonmaakrooster'!AL17)</f>
        <v/>
      </c>
      <c r="AG10" s="720"/>
      <c r="AH10" s="720"/>
      <c r="AI10" s="720" t="str">
        <f>IF(+'4. Schoonmaakrooster'!AO17=0,"",'4. Schoonmaakrooster'!AO17)</f>
        <v/>
      </c>
      <c r="AJ10" s="720"/>
      <c r="AK10" s="720"/>
      <c r="AL10" s="720" t="str">
        <f>IF(+'4. Schoonmaakrooster'!AR17=0,"",'4. Schoonmaakrooster'!AR17)</f>
        <v/>
      </c>
      <c r="AM10" s="720"/>
      <c r="AN10" s="721"/>
      <c r="AO10" s="261"/>
      <c r="AP10" s="261"/>
      <c r="AQ10" s="693"/>
      <c r="AR10" s="681"/>
      <c r="AS10" s="681"/>
      <c r="AT10" s="681"/>
      <c r="AU10" s="681"/>
      <c r="AV10" s="681"/>
      <c r="AW10" s="681"/>
      <c r="AX10" s="681"/>
      <c r="AY10" s="681"/>
      <c r="AZ10" s="681"/>
      <c r="BA10" s="681"/>
      <c r="BB10" s="685"/>
      <c r="BC10" s="348"/>
      <c r="BD10" s="261"/>
      <c r="BE10" s="693"/>
      <c r="BF10" s="681"/>
      <c r="BG10" s="681"/>
      <c r="BH10" s="681"/>
      <c r="BI10" s="681"/>
      <c r="BJ10" s="681"/>
      <c r="BK10" s="681"/>
      <c r="BL10" s="681"/>
      <c r="BM10" s="681"/>
      <c r="BN10" s="681"/>
      <c r="BO10" s="681"/>
      <c r="BP10" s="681"/>
      <c r="BQ10" s="681"/>
      <c r="BR10" s="681"/>
      <c r="BS10" s="681"/>
      <c r="BT10" s="681"/>
      <c r="BU10" s="681"/>
      <c r="BV10" s="681"/>
      <c r="BW10" s="681"/>
      <c r="BX10" s="681"/>
      <c r="BY10" s="681"/>
      <c r="BZ10" s="681"/>
      <c r="CA10" s="681"/>
      <c r="CB10" s="681"/>
      <c r="CC10" s="681"/>
      <c r="CD10" s="681"/>
      <c r="CE10" s="681"/>
      <c r="CF10" s="681"/>
      <c r="CG10" s="681"/>
      <c r="CH10" s="681"/>
      <c r="CI10" s="681"/>
      <c r="CJ10" s="681"/>
      <c r="CK10" s="681"/>
      <c r="CL10" s="681"/>
      <c r="CM10" s="681"/>
      <c r="CN10" s="685"/>
      <c r="CO10" s="261"/>
      <c r="CP10" s="405"/>
      <c r="CQ10" s="406"/>
      <c r="CR10" s="135"/>
      <c r="CS10" s="135"/>
      <c r="CT10" s="135"/>
      <c r="CU10" s="135"/>
      <c r="CV10" s="135"/>
      <c r="CW10" s="135"/>
      <c r="CY10" s="86" t="e">
        <f>+IF(COUNTA(T10:CN10)=#REF!,1,0)</f>
        <v>#REF!</v>
      </c>
      <c r="DM10" s="86" t="e">
        <f>+IF(OR('3. Resultaat planning'!$Z$38&lt;0,'3. Resultaat planning'!$AJ$38&lt;0,'3. Resultaat planning'!$AT$38&lt;0,'3. Resultaat planning'!$BD$38&lt;0),0,IF(COUNTA(T10:CN10)=#REF!,1,0))</f>
        <v>#REF!</v>
      </c>
    </row>
    <row r="11" spans="1:118" ht="14.1" customHeight="1" x14ac:dyDescent="0.3">
      <c r="A11" s="347"/>
      <c r="B11" s="348"/>
      <c r="C11" s="678" t="str">
        <f>+'4. Schoonmaakrooster'!C18:N18</f>
        <v/>
      </c>
      <c r="D11" s="678"/>
      <c r="E11" s="678"/>
      <c r="F11" s="678"/>
      <c r="G11" s="678"/>
      <c r="H11" s="678"/>
      <c r="I11" s="678"/>
      <c r="J11" s="678"/>
      <c r="K11" s="678"/>
      <c r="L11" s="678"/>
      <c r="M11" s="678"/>
      <c r="N11" s="678"/>
      <c r="O11" s="678"/>
      <c r="P11" s="678"/>
      <c r="Q11" s="407" t="str">
        <f>IF('4. Schoonmaakrooster'!O18="","",60*'4. Schoonmaakrooster'!O18)</f>
        <v/>
      </c>
      <c r="R11" s="408" t="str">
        <f>+'4. Schoonmaakrooster'!X18</f>
        <v/>
      </c>
      <c r="S11" s="375" t="str">
        <f>+'4. Schoonmaakrooster'!Y18</f>
        <v/>
      </c>
      <c r="T11" s="679" t="str">
        <f>IF(+'4. Schoonmaakrooster'!Z18=0,"",'4. Schoonmaakrooster'!Z18)</f>
        <v/>
      </c>
      <c r="U11" s="680"/>
      <c r="V11" s="680"/>
      <c r="W11" s="680" t="str">
        <f>IF(+'4. Schoonmaakrooster'!AC18=0,"",'4. Schoonmaakrooster'!AC18)</f>
        <v/>
      </c>
      <c r="X11" s="680"/>
      <c r="Y11" s="680"/>
      <c r="Z11" s="680" t="str">
        <f>IF(+'4. Schoonmaakrooster'!AF18=0,"",'4. Schoonmaakrooster'!AF18)</f>
        <v/>
      </c>
      <c r="AA11" s="680"/>
      <c r="AB11" s="680"/>
      <c r="AC11" s="680" t="str">
        <f>IF(+'4. Schoonmaakrooster'!AI18=0,"",'4. Schoonmaakrooster'!AI18)</f>
        <v/>
      </c>
      <c r="AD11" s="680"/>
      <c r="AE11" s="680"/>
      <c r="AF11" s="680" t="str">
        <f>IF(+'4. Schoonmaakrooster'!AL18=0,"",'4. Schoonmaakrooster'!AL18)</f>
        <v/>
      </c>
      <c r="AG11" s="680"/>
      <c r="AH11" s="680"/>
      <c r="AI11" s="680" t="str">
        <f>IF(+'4. Schoonmaakrooster'!AO18=0,"",'4. Schoonmaakrooster'!AO18)</f>
        <v/>
      </c>
      <c r="AJ11" s="680"/>
      <c r="AK11" s="680"/>
      <c r="AL11" s="680" t="str">
        <f>IF(+'4. Schoonmaakrooster'!AR18=0,"",'4. Schoonmaakrooster'!AR18)</f>
        <v/>
      </c>
      <c r="AM11" s="680"/>
      <c r="AN11" s="692"/>
      <c r="AO11" s="261"/>
      <c r="AP11" s="261"/>
      <c r="AQ11" s="675"/>
      <c r="AR11" s="676"/>
      <c r="AS11" s="676"/>
      <c r="AT11" s="676"/>
      <c r="AU11" s="676"/>
      <c r="AV11" s="676"/>
      <c r="AW11" s="676"/>
      <c r="AX11" s="676"/>
      <c r="AY11" s="676"/>
      <c r="AZ11" s="676"/>
      <c r="BA11" s="676"/>
      <c r="BB11" s="677"/>
      <c r="BC11" s="348"/>
      <c r="BD11" s="261"/>
      <c r="BE11" s="675"/>
      <c r="BF11" s="676"/>
      <c r="BG11" s="676"/>
      <c r="BH11" s="676"/>
      <c r="BI11" s="676"/>
      <c r="BJ11" s="676"/>
      <c r="BK11" s="676"/>
      <c r="BL11" s="676"/>
      <c r="BM11" s="676"/>
      <c r="BN11" s="676"/>
      <c r="BO11" s="676"/>
      <c r="BP11" s="676"/>
      <c r="BQ11" s="676"/>
      <c r="BR11" s="676"/>
      <c r="BS11" s="676"/>
      <c r="BT11" s="676"/>
      <c r="BU11" s="676"/>
      <c r="BV11" s="676"/>
      <c r="BW11" s="676"/>
      <c r="BX11" s="676"/>
      <c r="BY11" s="676"/>
      <c r="BZ11" s="676"/>
      <c r="CA11" s="676"/>
      <c r="CB11" s="676"/>
      <c r="CC11" s="676"/>
      <c r="CD11" s="676"/>
      <c r="CE11" s="676"/>
      <c r="CF11" s="676"/>
      <c r="CG11" s="676"/>
      <c r="CH11" s="676"/>
      <c r="CI11" s="676"/>
      <c r="CJ11" s="676"/>
      <c r="CK11" s="676"/>
      <c r="CL11" s="676"/>
      <c r="CM11" s="676"/>
      <c r="CN11" s="677"/>
      <c r="CO11" s="261"/>
      <c r="CP11" s="405"/>
      <c r="CQ11" s="406"/>
      <c r="CR11" s="135"/>
      <c r="CS11" s="135"/>
      <c r="CT11" s="135"/>
      <c r="CU11" s="135"/>
      <c r="CV11" s="135"/>
      <c r="CW11" s="135"/>
    </row>
    <row r="12" spans="1:118" ht="14.1" customHeight="1" x14ac:dyDescent="0.3">
      <c r="A12" s="347"/>
      <c r="B12" s="348"/>
      <c r="C12" s="678" t="str">
        <f>+'4. Schoonmaakrooster'!C19:N19</f>
        <v/>
      </c>
      <c r="D12" s="678"/>
      <c r="E12" s="678"/>
      <c r="F12" s="678"/>
      <c r="G12" s="678"/>
      <c r="H12" s="678"/>
      <c r="I12" s="678"/>
      <c r="J12" s="678"/>
      <c r="K12" s="678"/>
      <c r="L12" s="678"/>
      <c r="M12" s="678"/>
      <c r="N12" s="678"/>
      <c r="O12" s="678"/>
      <c r="P12" s="678"/>
      <c r="Q12" s="407" t="str">
        <f>IF('4. Schoonmaakrooster'!O19="","",60*'4. Schoonmaakrooster'!O19)</f>
        <v/>
      </c>
      <c r="R12" s="408" t="str">
        <f>+'4. Schoonmaakrooster'!X19</f>
        <v/>
      </c>
      <c r="S12" s="375" t="str">
        <f>+'4. Schoonmaakrooster'!Y19</f>
        <v/>
      </c>
      <c r="T12" s="679" t="str">
        <f>IF(+'4. Schoonmaakrooster'!Z19=0,"",'4. Schoonmaakrooster'!Z19)</f>
        <v/>
      </c>
      <c r="U12" s="680"/>
      <c r="V12" s="680"/>
      <c r="W12" s="680" t="str">
        <f>IF(+'4. Schoonmaakrooster'!AC19=0,"",'4. Schoonmaakrooster'!AC19)</f>
        <v/>
      </c>
      <c r="X12" s="680"/>
      <c r="Y12" s="680"/>
      <c r="Z12" s="680" t="str">
        <f>IF(+'4. Schoonmaakrooster'!AF19=0,"",'4. Schoonmaakrooster'!AF19)</f>
        <v/>
      </c>
      <c r="AA12" s="680"/>
      <c r="AB12" s="680"/>
      <c r="AC12" s="680" t="str">
        <f>IF(+'4. Schoonmaakrooster'!AI19=0,"",'4. Schoonmaakrooster'!AI19)</f>
        <v/>
      </c>
      <c r="AD12" s="680"/>
      <c r="AE12" s="680"/>
      <c r="AF12" s="680" t="str">
        <f>IF(+'4. Schoonmaakrooster'!AL19=0,"",'4. Schoonmaakrooster'!AL19)</f>
        <v/>
      </c>
      <c r="AG12" s="680"/>
      <c r="AH12" s="680"/>
      <c r="AI12" s="680" t="str">
        <f>IF(+'4. Schoonmaakrooster'!AO19=0,"",'4. Schoonmaakrooster'!AO19)</f>
        <v/>
      </c>
      <c r="AJ12" s="680"/>
      <c r="AK12" s="680"/>
      <c r="AL12" s="680" t="str">
        <f>IF(+'4. Schoonmaakrooster'!AR19=0,"",'4. Schoonmaakrooster'!AR19)</f>
        <v/>
      </c>
      <c r="AM12" s="680"/>
      <c r="AN12" s="692"/>
      <c r="AO12" s="261"/>
      <c r="AP12" s="261"/>
      <c r="AQ12" s="675"/>
      <c r="AR12" s="676"/>
      <c r="AS12" s="676"/>
      <c r="AT12" s="676"/>
      <c r="AU12" s="676"/>
      <c r="AV12" s="676"/>
      <c r="AW12" s="676"/>
      <c r="AX12" s="676"/>
      <c r="AY12" s="676"/>
      <c r="AZ12" s="676"/>
      <c r="BA12" s="676"/>
      <c r="BB12" s="677"/>
      <c r="BC12" s="348"/>
      <c r="BD12" s="261"/>
      <c r="BE12" s="675"/>
      <c r="BF12" s="676"/>
      <c r="BG12" s="676"/>
      <c r="BH12" s="676"/>
      <c r="BI12" s="676"/>
      <c r="BJ12" s="676"/>
      <c r="BK12" s="676"/>
      <c r="BL12" s="676"/>
      <c r="BM12" s="676"/>
      <c r="BN12" s="676"/>
      <c r="BO12" s="676"/>
      <c r="BP12" s="676"/>
      <c r="BQ12" s="676"/>
      <c r="BR12" s="676"/>
      <c r="BS12" s="676"/>
      <c r="BT12" s="676"/>
      <c r="BU12" s="676"/>
      <c r="BV12" s="676"/>
      <c r="BW12" s="676"/>
      <c r="BX12" s="676"/>
      <c r="BY12" s="676"/>
      <c r="BZ12" s="676"/>
      <c r="CA12" s="676"/>
      <c r="CB12" s="676"/>
      <c r="CC12" s="676"/>
      <c r="CD12" s="676"/>
      <c r="CE12" s="676"/>
      <c r="CF12" s="676"/>
      <c r="CG12" s="676"/>
      <c r="CH12" s="676"/>
      <c r="CI12" s="676"/>
      <c r="CJ12" s="676"/>
      <c r="CK12" s="676"/>
      <c r="CL12" s="676"/>
      <c r="CM12" s="676"/>
      <c r="CN12" s="677"/>
      <c r="CO12" s="261"/>
      <c r="CP12" s="405"/>
      <c r="CQ12" s="406"/>
      <c r="CR12" s="135"/>
      <c r="CS12" s="135"/>
      <c r="CT12" s="135"/>
      <c r="CU12" s="135"/>
      <c r="CV12" s="135"/>
      <c r="CW12" s="135"/>
      <c r="CY12" s="86" t="e">
        <f>+IF(COUNTA(T12:CN12)=#REF!,1,0)</f>
        <v>#REF!</v>
      </c>
      <c r="DM12" s="86" t="e">
        <f>+IF(OR('3. Resultaat planning'!$Z$38&lt;0,'3. Resultaat planning'!$AJ$38&lt;0,'3. Resultaat planning'!$AT$38&lt;0,'3. Resultaat planning'!$BD$38&lt;0),0,IF(COUNTA(T12:CN12)=#REF!,1,0))</f>
        <v>#REF!</v>
      </c>
    </row>
    <row r="13" spans="1:118" ht="14.1" customHeight="1" x14ac:dyDescent="0.3">
      <c r="A13" s="347"/>
      <c r="B13" s="348"/>
      <c r="C13" s="678" t="str">
        <f>+'4. Schoonmaakrooster'!C20:N20</f>
        <v/>
      </c>
      <c r="D13" s="678"/>
      <c r="E13" s="678"/>
      <c r="F13" s="678"/>
      <c r="G13" s="678"/>
      <c r="H13" s="678"/>
      <c r="I13" s="678"/>
      <c r="J13" s="678"/>
      <c r="K13" s="678"/>
      <c r="L13" s="678"/>
      <c r="M13" s="678"/>
      <c r="N13" s="678"/>
      <c r="O13" s="678"/>
      <c r="P13" s="678"/>
      <c r="Q13" s="407" t="str">
        <f>IF('4. Schoonmaakrooster'!O20="","",60*'4. Schoonmaakrooster'!O20)</f>
        <v/>
      </c>
      <c r="R13" s="408" t="str">
        <f>+'4. Schoonmaakrooster'!X20</f>
        <v/>
      </c>
      <c r="S13" s="375" t="str">
        <f>+'4. Schoonmaakrooster'!Y20</f>
        <v/>
      </c>
      <c r="T13" s="679" t="str">
        <f>IF(+'4. Schoonmaakrooster'!Z20=0,"",'4. Schoonmaakrooster'!Z20)</f>
        <v/>
      </c>
      <c r="U13" s="680"/>
      <c r="V13" s="680"/>
      <c r="W13" s="680" t="str">
        <f>IF(+'4. Schoonmaakrooster'!AC20=0,"",'4. Schoonmaakrooster'!AC20)</f>
        <v/>
      </c>
      <c r="X13" s="680"/>
      <c r="Y13" s="680"/>
      <c r="Z13" s="680" t="str">
        <f>IF(+'4. Schoonmaakrooster'!AF20=0,"",'4. Schoonmaakrooster'!AF20)</f>
        <v/>
      </c>
      <c r="AA13" s="680"/>
      <c r="AB13" s="680"/>
      <c r="AC13" s="680" t="str">
        <f>IF(+'4. Schoonmaakrooster'!AI20=0,"",'4. Schoonmaakrooster'!AI20)</f>
        <v/>
      </c>
      <c r="AD13" s="680"/>
      <c r="AE13" s="680"/>
      <c r="AF13" s="680" t="str">
        <f>IF(+'4. Schoonmaakrooster'!AL20=0,"",'4. Schoonmaakrooster'!AL20)</f>
        <v/>
      </c>
      <c r="AG13" s="680"/>
      <c r="AH13" s="680"/>
      <c r="AI13" s="680" t="str">
        <f>IF(+'4. Schoonmaakrooster'!AO20=0,"",'4. Schoonmaakrooster'!AO20)</f>
        <v/>
      </c>
      <c r="AJ13" s="680"/>
      <c r="AK13" s="680"/>
      <c r="AL13" s="680" t="str">
        <f>IF(+'4. Schoonmaakrooster'!AR20=0,"",'4. Schoonmaakrooster'!AR20)</f>
        <v/>
      </c>
      <c r="AM13" s="680"/>
      <c r="AN13" s="692"/>
      <c r="AO13" s="261"/>
      <c r="AP13" s="261"/>
      <c r="AQ13" s="675"/>
      <c r="AR13" s="676"/>
      <c r="AS13" s="676"/>
      <c r="AT13" s="676"/>
      <c r="AU13" s="676"/>
      <c r="AV13" s="676"/>
      <c r="AW13" s="676"/>
      <c r="AX13" s="676"/>
      <c r="AY13" s="676"/>
      <c r="AZ13" s="676"/>
      <c r="BA13" s="676"/>
      <c r="BB13" s="677"/>
      <c r="BC13" s="348"/>
      <c r="BD13" s="261"/>
      <c r="BE13" s="675"/>
      <c r="BF13" s="676"/>
      <c r="BG13" s="676"/>
      <c r="BH13" s="676"/>
      <c r="BI13" s="676"/>
      <c r="BJ13" s="676"/>
      <c r="BK13" s="676"/>
      <c r="BL13" s="676"/>
      <c r="BM13" s="676"/>
      <c r="BN13" s="676"/>
      <c r="BO13" s="676"/>
      <c r="BP13" s="676"/>
      <c r="BQ13" s="676"/>
      <c r="BR13" s="676"/>
      <c r="BS13" s="676"/>
      <c r="BT13" s="676"/>
      <c r="BU13" s="676"/>
      <c r="BV13" s="676"/>
      <c r="BW13" s="676"/>
      <c r="BX13" s="676"/>
      <c r="BY13" s="676"/>
      <c r="BZ13" s="676"/>
      <c r="CA13" s="676"/>
      <c r="CB13" s="676"/>
      <c r="CC13" s="676"/>
      <c r="CD13" s="676"/>
      <c r="CE13" s="676"/>
      <c r="CF13" s="676"/>
      <c r="CG13" s="676"/>
      <c r="CH13" s="676"/>
      <c r="CI13" s="676"/>
      <c r="CJ13" s="676"/>
      <c r="CK13" s="676"/>
      <c r="CL13" s="676"/>
      <c r="CM13" s="676"/>
      <c r="CN13" s="677"/>
      <c r="CO13" s="261"/>
      <c r="CP13" s="405"/>
      <c r="CQ13" s="406"/>
      <c r="CR13" s="135"/>
      <c r="CS13" s="135"/>
      <c r="CT13" s="135"/>
      <c r="CU13" s="135"/>
      <c r="CV13" s="135"/>
      <c r="CW13" s="135"/>
      <c r="CY13" s="86" t="e">
        <f>+IF(COUNTA(T13:CN13)=#REF!,1,0)</f>
        <v>#REF!</v>
      </c>
      <c r="DE13" s="386"/>
      <c r="DM13" s="86" t="e">
        <f>+IF(OR('3. Resultaat planning'!$Z$38&lt;0,'3. Resultaat planning'!$AJ$38&lt;0,'3. Resultaat planning'!$AT$38&lt;0,'3. Resultaat planning'!$BD$38&lt;0),0,IF(COUNTA(T13:CN13)=#REF!,1,0))</f>
        <v>#REF!</v>
      </c>
    </row>
    <row r="14" spans="1:118" ht="14.1" customHeight="1" x14ac:dyDescent="0.3">
      <c r="A14" s="347"/>
      <c r="B14" s="348"/>
      <c r="C14" s="678" t="str">
        <f>+'4. Schoonmaakrooster'!C21:N21</f>
        <v/>
      </c>
      <c r="D14" s="678"/>
      <c r="E14" s="678"/>
      <c r="F14" s="678"/>
      <c r="G14" s="678"/>
      <c r="H14" s="678"/>
      <c r="I14" s="678"/>
      <c r="J14" s="678"/>
      <c r="K14" s="678"/>
      <c r="L14" s="678"/>
      <c r="M14" s="678"/>
      <c r="N14" s="678"/>
      <c r="O14" s="678"/>
      <c r="P14" s="678"/>
      <c r="Q14" s="407" t="str">
        <f>IF('4. Schoonmaakrooster'!O21="","",60*'4. Schoonmaakrooster'!O21)</f>
        <v/>
      </c>
      <c r="R14" s="408" t="str">
        <f>+'4. Schoonmaakrooster'!X21</f>
        <v/>
      </c>
      <c r="S14" s="375" t="str">
        <f>+'4. Schoonmaakrooster'!Y21</f>
        <v/>
      </c>
      <c r="T14" s="679" t="str">
        <f>IF(+'4. Schoonmaakrooster'!Z21=0,"",'4. Schoonmaakrooster'!Z21)</f>
        <v/>
      </c>
      <c r="U14" s="680"/>
      <c r="V14" s="680"/>
      <c r="W14" s="680" t="str">
        <f>IF(+'4. Schoonmaakrooster'!AC21=0,"",'4. Schoonmaakrooster'!AC21)</f>
        <v/>
      </c>
      <c r="X14" s="680"/>
      <c r="Y14" s="680"/>
      <c r="Z14" s="680" t="str">
        <f>IF(+'4. Schoonmaakrooster'!AF21=0,"",'4. Schoonmaakrooster'!AF21)</f>
        <v/>
      </c>
      <c r="AA14" s="680"/>
      <c r="AB14" s="680"/>
      <c r="AC14" s="680" t="str">
        <f>IF(+'4. Schoonmaakrooster'!AI21=0,"",'4. Schoonmaakrooster'!AI21)</f>
        <v/>
      </c>
      <c r="AD14" s="680"/>
      <c r="AE14" s="680"/>
      <c r="AF14" s="680" t="str">
        <f>IF(+'4. Schoonmaakrooster'!AL21=0,"",'4. Schoonmaakrooster'!AL21)</f>
        <v/>
      </c>
      <c r="AG14" s="680"/>
      <c r="AH14" s="680"/>
      <c r="AI14" s="680" t="str">
        <f>IF(+'4. Schoonmaakrooster'!AO21=0,"",'4. Schoonmaakrooster'!AO21)</f>
        <v/>
      </c>
      <c r="AJ14" s="680"/>
      <c r="AK14" s="680"/>
      <c r="AL14" s="680" t="str">
        <f>IF(+'4. Schoonmaakrooster'!AR21=0,"",'4. Schoonmaakrooster'!AR21)</f>
        <v/>
      </c>
      <c r="AM14" s="680"/>
      <c r="AN14" s="692"/>
      <c r="AO14" s="261"/>
      <c r="AP14" s="261"/>
      <c r="AQ14" s="679" t="str">
        <f>IF(+'4. Schoonmaakrooster'!AW21=0,"",'4. Schoonmaakrooster'!AW21)</f>
        <v/>
      </c>
      <c r="AR14" s="680"/>
      <c r="AS14" s="680"/>
      <c r="AT14" s="680" t="str">
        <f>IF(+'4. Schoonmaakrooster'!AZ21=0,"",'4. Schoonmaakrooster'!AZ21)</f>
        <v/>
      </c>
      <c r="AU14" s="680"/>
      <c r="AV14" s="680"/>
      <c r="AW14" s="680" t="str">
        <f>IF(+'4. Schoonmaakrooster'!BC21=0,"",'4. Schoonmaakrooster'!BC21)</f>
        <v/>
      </c>
      <c r="AX14" s="680"/>
      <c r="AY14" s="680"/>
      <c r="AZ14" s="680" t="str">
        <f>IF(+'4. Schoonmaakrooster'!BF21=0,"",'4. Schoonmaakrooster'!BF21)</f>
        <v/>
      </c>
      <c r="BA14" s="680"/>
      <c r="BB14" s="692"/>
      <c r="BC14" s="348"/>
      <c r="BD14" s="261"/>
      <c r="BE14" s="679" t="str">
        <f>IF(+'4. Schoonmaakrooster'!BK21=0,"",'4. Schoonmaakrooster'!BK21)</f>
        <v/>
      </c>
      <c r="BF14" s="680"/>
      <c r="BG14" s="680"/>
      <c r="BH14" s="680" t="str">
        <f>IF(+'4. Schoonmaakrooster'!BN21=0,"",'4. Schoonmaakrooster'!BN21)</f>
        <v/>
      </c>
      <c r="BI14" s="680"/>
      <c r="BJ14" s="680"/>
      <c r="BK14" s="680" t="str">
        <f>IF(+'4. Schoonmaakrooster'!BQ21=0,"",'4. Schoonmaakrooster'!BQ21)</f>
        <v/>
      </c>
      <c r="BL14" s="680"/>
      <c r="BM14" s="680"/>
      <c r="BN14" s="680" t="str">
        <f>IF(+'4. Schoonmaakrooster'!BT21=0,"",'4. Schoonmaakrooster'!BT21)</f>
        <v/>
      </c>
      <c r="BO14" s="680"/>
      <c r="BP14" s="680"/>
      <c r="BQ14" s="680" t="str">
        <f>IF(+'4. Schoonmaakrooster'!BW21=0,"",'4. Schoonmaakrooster'!BW21)</f>
        <v/>
      </c>
      <c r="BR14" s="680"/>
      <c r="BS14" s="680"/>
      <c r="BT14" s="680" t="str">
        <f>IF(+'4. Schoonmaakrooster'!BZ21=0,"",'4. Schoonmaakrooster'!BZ21)</f>
        <v/>
      </c>
      <c r="BU14" s="680"/>
      <c r="BV14" s="680"/>
      <c r="BW14" s="680" t="str">
        <f>IF(+'4. Schoonmaakrooster'!CC21=0,"",'4. Schoonmaakrooster'!CC21)</f>
        <v/>
      </c>
      <c r="BX14" s="680"/>
      <c r="BY14" s="680"/>
      <c r="BZ14" s="680" t="str">
        <f>IF(+'4. Schoonmaakrooster'!CF21=0,"",'4. Schoonmaakrooster'!CF21)</f>
        <v/>
      </c>
      <c r="CA14" s="680"/>
      <c r="CB14" s="680"/>
      <c r="CC14" s="680" t="str">
        <f>IF(+'4. Schoonmaakrooster'!CI21=0,"",'4. Schoonmaakrooster'!CI21)</f>
        <v/>
      </c>
      <c r="CD14" s="680"/>
      <c r="CE14" s="680"/>
      <c r="CF14" s="680" t="str">
        <f>IF(+'4. Schoonmaakrooster'!CL21=0,"",'4. Schoonmaakrooster'!CL21)</f>
        <v/>
      </c>
      <c r="CG14" s="680"/>
      <c r="CH14" s="680"/>
      <c r="CI14" s="680" t="str">
        <f>IF(+'4. Schoonmaakrooster'!CO21=0,"",'4. Schoonmaakrooster'!CO21)</f>
        <v/>
      </c>
      <c r="CJ14" s="680"/>
      <c r="CK14" s="680"/>
      <c r="CL14" s="680" t="str">
        <f>IF(+'4. Schoonmaakrooster'!CR21=0,"",'4. Schoonmaakrooster'!CR21)</f>
        <v/>
      </c>
      <c r="CM14" s="680"/>
      <c r="CN14" s="692"/>
      <c r="CO14" s="261"/>
      <c r="CP14" s="405"/>
      <c r="CQ14" s="406"/>
      <c r="CR14" s="135"/>
      <c r="CS14" s="135"/>
      <c r="CT14" s="135"/>
      <c r="CU14" s="135"/>
      <c r="CV14" s="135"/>
      <c r="CW14" s="135"/>
      <c r="CY14" s="86" t="e">
        <f>+IF(COUNTA(T14:CN14)=#REF!,1,0)</f>
        <v>#REF!</v>
      </c>
      <c r="DM14" s="86" t="e">
        <f>+IF(OR('3. Resultaat planning'!$Z$38&lt;0,'3. Resultaat planning'!$AJ$38&lt;0,'3. Resultaat planning'!$AT$38&lt;0,'3. Resultaat planning'!$BD$38&lt;0),0,IF(COUNTA(T14:CN14)=#REF!,1,0))</f>
        <v>#REF!</v>
      </c>
    </row>
    <row r="15" spans="1:118" ht="14.1" customHeight="1" x14ac:dyDescent="0.3">
      <c r="A15" s="347"/>
      <c r="B15" s="348"/>
      <c r="C15" s="678" t="str">
        <f>+'4. Schoonmaakrooster'!C22:N22</f>
        <v/>
      </c>
      <c r="D15" s="678"/>
      <c r="E15" s="678"/>
      <c r="F15" s="678"/>
      <c r="G15" s="678"/>
      <c r="H15" s="678"/>
      <c r="I15" s="678"/>
      <c r="J15" s="678"/>
      <c r="K15" s="678"/>
      <c r="L15" s="678"/>
      <c r="M15" s="678"/>
      <c r="N15" s="678"/>
      <c r="O15" s="678"/>
      <c r="P15" s="678"/>
      <c r="Q15" s="407" t="str">
        <f>IF('4. Schoonmaakrooster'!O22="","",60*'4. Schoonmaakrooster'!O22)</f>
        <v/>
      </c>
      <c r="R15" s="408" t="str">
        <f>+'4. Schoonmaakrooster'!X22</f>
        <v/>
      </c>
      <c r="S15" s="375" t="str">
        <f>+'4. Schoonmaakrooster'!Y22</f>
        <v/>
      </c>
      <c r="T15" s="679" t="str">
        <f>IF(+'4. Schoonmaakrooster'!Z22=0,"",'4. Schoonmaakrooster'!Z22)</f>
        <v/>
      </c>
      <c r="U15" s="680"/>
      <c r="V15" s="680"/>
      <c r="W15" s="680" t="str">
        <f>IF(+'4. Schoonmaakrooster'!AC22=0,"",'4. Schoonmaakrooster'!AC22)</f>
        <v/>
      </c>
      <c r="X15" s="680"/>
      <c r="Y15" s="680"/>
      <c r="Z15" s="680" t="str">
        <f>IF(+'4. Schoonmaakrooster'!AF22=0,"",'4. Schoonmaakrooster'!AF22)</f>
        <v/>
      </c>
      <c r="AA15" s="680"/>
      <c r="AB15" s="680"/>
      <c r="AC15" s="680" t="str">
        <f>IF(+'4. Schoonmaakrooster'!AI22=0,"",'4. Schoonmaakrooster'!AI22)</f>
        <v/>
      </c>
      <c r="AD15" s="680"/>
      <c r="AE15" s="680"/>
      <c r="AF15" s="680" t="str">
        <f>IF(+'4. Schoonmaakrooster'!AL22=0,"",'4. Schoonmaakrooster'!AL22)</f>
        <v/>
      </c>
      <c r="AG15" s="680"/>
      <c r="AH15" s="680"/>
      <c r="AI15" s="680" t="str">
        <f>IF(+'4. Schoonmaakrooster'!AO22=0,"",'4. Schoonmaakrooster'!AO22)</f>
        <v/>
      </c>
      <c r="AJ15" s="680"/>
      <c r="AK15" s="680"/>
      <c r="AL15" s="680" t="str">
        <f>IF(+'4. Schoonmaakrooster'!AR22=0,"",'4. Schoonmaakrooster'!AR22)</f>
        <v/>
      </c>
      <c r="AM15" s="680"/>
      <c r="AN15" s="692"/>
      <c r="AO15" s="261"/>
      <c r="AP15" s="261"/>
      <c r="AQ15" s="679" t="str">
        <f>IF(+'4. Schoonmaakrooster'!AW22=0,"",'4. Schoonmaakrooster'!AW22)</f>
        <v/>
      </c>
      <c r="AR15" s="680"/>
      <c r="AS15" s="680"/>
      <c r="AT15" s="680" t="str">
        <f>IF(+'4. Schoonmaakrooster'!AZ22=0,"",'4. Schoonmaakrooster'!AZ22)</f>
        <v/>
      </c>
      <c r="AU15" s="680"/>
      <c r="AV15" s="680"/>
      <c r="AW15" s="680" t="str">
        <f>IF(+'4. Schoonmaakrooster'!BC22=0,"",'4. Schoonmaakrooster'!BC22)</f>
        <v/>
      </c>
      <c r="AX15" s="680"/>
      <c r="AY15" s="680"/>
      <c r="AZ15" s="680" t="str">
        <f>IF(+'4. Schoonmaakrooster'!BF22=0,"",'4. Schoonmaakrooster'!BF22)</f>
        <v/>
      </c>
      <c r="BA15" s="680"/>
      <c r="BB15" s="692"/>
      <c r="BC15" s="348"/>
      <c r="BD15" s="261"/>
      <c r="BE15" s="679" t="str">
        <f>IF(+'4. Schoonmaakrooster'!BK22=0,"",'4. Schoonmaakrooster'!BK22)</f>
        <v/>
      </c>
      <c r="BF15" s="680"/>
      <c r="BG15" s="680"/>
      <c r="BH15" s="680" t="str">
        <f>IF(+'4. Schoonmaakrooster'!BN22=0,"",'4. Schoonmaakrooster'!BN22)</f>
        <v/>
      </c>
      <c r="BI15" s="680"/>
      <c r="BJ15" s="680"/>
      <c r="BK15" s="680" t="str">
        <f>IF(+'4. Schoonmaakrooster'!BQ22=0,"",'4. Schoonmaakrooster'!BQ22)</f>
        <v/>
      </c>
      <c r="BL15" s="680"/>
      <c r="BM15" s="680"/>
      <c r="BN15" s="680" t="str">
        <f>IF(+'4. Schoonmaakrooster'!BT22=0,"",'4. Schoonmaakrooster'!BT22)</f>
        <v/>
      </c>
      <c r="BO15" s="680"/>
      <c r="BP15" s="680"/>
      <c r="BQ15" s="680" t="str">
        <f>IF(+'4. Schoonmaakrooster'!BW22=0,"",'4. Schoonmaakrooster'!BW22)</f>
        <v/>
      </c>
      <c r="BR15" s="680"/>
      <c r="BS15" s="680"/>
      <c r="BT15" s="680" t="str">
        <f>IF(+'4. Schoonmaakrooster'!BZ22=0,"",'4. Schoonmaakrooster'!BZ22)</f>
        <v/>
      </c>
      <c r="BU15" s="680"/>
      <c r="BV15" s="680"/>
      <c r="BW15" s="680" t="str">
        <f>IF(+'4. Schoonmaakrooster'!CC22=0,"",'4. Schoonmaakrooster'!CC22)</f>
        <v/>
      </c>
      <c r="BX15" s="680"/>
      <c r="BY15" s="680"/>
      <c r="BZ15" s="680" t="str">
        <f>IF(+'4. Schoonmaakrooster'!CF22=0,"",'4. Schoonmaakrooster'!CF22)</f>
        <v/>
      </c>
      <c r="CA15" s="680"/>
      <c r="CB15" s="680"/>
      <c r="CC15" s="680" t="str">
        <f>IF(+'4. Schoonmaakrooster'!CI22=0,"",'4. Schoonmaakrooster'!CI22)</f>
        <v/>
      </c>
      <c r="CD15" s="680"/>
      <c r="CE15" s="680"/>
      <c r="CF15" s="680" t="str">
        <f>IF(+'4. Schoonmaakrooster'!CL22=0,"",'4. Schoonmaakrooster'!CL22)</f>
        <v/>
      </c>
      <c r="CG15" s="680"/>
      <c r="CH15" s="680"/>
      <c r="CI15" s="680" t="str">
        <f>IF(+'4. Schoonmaakrooster'!CO22=0,"",'4. Schoonmaakrooster'!CO22)</f>
        <v/>
      </c>
      <c r="CJ15" s="680"/>
      <c r="CK15" s="680"/>
      <c r="CL15" s="680" t="str">
        <f>IF(+'4. Schoonmaakrooster'!CR22=0,"",'4. Schoonmaakrooster'!CR22)</f>
        <v/>
      </c>
      <c r="CM15" s="680"/>
      <c r="CN15" s="692"/>
      <c r="CO15" s="261"/>
      <c r="CP15" s="405"/>
      <c r="CQ15" s="406"/>
      <c r="CR15" s="135"/>
      <c r="CS15" s="135"/>
      <c r="CT15" s="135"/>
      <c r="CU15" s="135"/>
      <c r="CV15" s="135"/>
      <c r="CW15" s="135"/>
      <c r="CY15" s="86" t="e">
        <f>+IF(COUNTA(T15:CN15)=#REF!,1,0)</f>
        <v>#REF!</v>
      </c>
      <c r="DM15" s="86" t="e">
        <f>+IF(OR('3. Resultaat planning'!$Z$38&lt;0,'3. Resultaat planning'!$AJ$38&lt;0,'3. Resultaat planning'!$AT$38&lt;0,'3. Resultaat planning'!$BD$38&lt;0),0,IF(COUNTA(T15:CN15)=#REF!,1,0))</f>
        <v>#REF!</v>
      </c>
    </row>
    <row r="16" spans="1:118" ht="14.1" customHeight="1" x14ac:dyDescent="0.3">
      <c r="A16" s="347"/>
      <c r="B16" s="348"/>
      <c r="C16" s="678" t="str">
        <f>+'4. Schoonmaakrooster'!C23:N23</f>
        <v/>
      </c>
      <c r="D16" s="678"/>
      <c r="E16" s="678"/>
      <c r="F16" s="678"/>
      <c r="G16" s="678"/>
      <c r="H16" s="678"/>
      <c r="I16" s="678"/>
      <c r="J16" s="678"/>
      <c r="K16" s="678"/>
      <c r="L16" s="678"/>
      <c r="M16" s="678"/>
      <c r="N16" s="678"/>
      <c r="O16" s="678"/>
      <c r="P16" s="678"/>
      <c r="Q16" s="407" t="str">
        <f>IF('4. Schoonmaakrooster'!O23="","",60*'4. Schoonmaakrooster'!O23)</f>
        <v/>
      </c>
      <c r="R16" s="408" t="str">
        <f>+'4. Schoonmaakrooster'!X23</f>
        <v/>
      </c>
      <c r="S16" s="375" t="str">
        <f>+'4. Schoonmaakrooster'!Y23</f>
        <v/>
      </c>
      <c r="T16" s="679" t="str">
        <f>IF(+'4. Schoonmaakrooster'!Z23=0,"",'4. Schoonmaakrooster'!Z23)</f>
        <v/>
      </c>
      <c r="U16" s="680"/>
      <c r="V16" s="680"/>
      <c r="W16" s="680" t="str">
        <f>IF(+'4. Schoonmaakrooster'!AC23=0,"",'4. Schoonmaakrooster'!AC23)</f>
        <v/>
      </c>
      <c r="X16" s="680"/>
      <c r="Y16" s="680"/>
      <c r="Z16" s="680" t="str">
        <f>IF(+'4. Schoonmaakrooster'!AF23=0,"",'4. Schoonmaakrooster'!AF23)</f>
        <v/>
      </c>
      <c r="AA16" s="680"/>
      <c r="AB16" s="680"/>
      <c r="AC16" s="680" t="str">
        <f>IF(+'4. Schoonmaakrooster'!AI23=0,"",'4. Schoonmaakrooster'!AI23)</f>
        <v/>
      </c>
      <c r="AD16" s="680"/>
      <c r="AE16" s="680"/>
      <c r="AF16" s="680" t="str">
        <f>IF(+'4. Schoonmaakrooster'!AL23=0,"",'4. Schoonmaakrooster'!AL23)</f>
        <v/>
      </c>
      <c r="AG16" s="680"/>
      <c r="AH16" s="680"/>
      <c r="AI16" s="680" t="str">
        <f>IF(+'4. Schoonmaakrooster'!AO23=0,"",'4. Schoonmaakrooster'!AO23)</f>
        <v/>
      </c>
      <c r="AJ16" s="680"/>
      <c r="AK16" s="680"/>
      <c r="AL16" s="680" t="str">
        <f>IF(+'4. Schoonmaakrooster'!AR23=0,"",'4. Schoonmaakrooster'!AR23)</f>
        <v/>
      </c>
      <c r="AM16" s="680"/>
      <c r="AN16" s="692"/>
      <c r="AO16" s="261"/>
      <c r="AP16" s="261"/>
      <c r="AQ16" s="679" t="str">
        <f>IF(+'4. Schoonmaakrooster'!AW23=0,"",'4. Schoonmaakrooster'!AW23)</f>
        <v/>
      </c>
      <c r="AR16" s="680"/>
      <c r="AS16" s="680"/>
      <c r="AT16" s="680" t="str">
        <f>IF(+'4. Schoonmaakrooster'!AZ23=0,"",'4. Schoonmaakrooster'!AZ23)</f>
        <v/>
      </c>
      <c r="AU16" s="680"/>
      <c r="AV16" s="680"/>
      <c r="AW16" s="680" t="str">
        <f>IF(+'4. Schoonmaakrooster'!BC23=0,"",'4. Schoonmaakrooster'!BC23)</f>
        <v/>
      </c>
      <c r="AX16" s="680"/>
      <c r="AY16" s="680"/>
      <c r="AZ16" s="680" t="str">
        <f>IF(+'4. Schoonmaakrooster'!BF23=0,"",'4. Schoonmaakrooster'!BF23)</f>
        <v/>
      </c>
      <c r="BA16" s="680"/>
      <c r="BB16" s="692"/>
      <c r="BC16" s="348"/>
      <c r="BD16" s="261"/>
      <c r="BE16" s="679" t="str">
        <f>IF(+'4. Schoonmaakrooster'!BK23=0,"",'4. Schoonmaakrooster'!BK23)</f>
        <v/>
      </c>
      <c r="BF16" s="680"/>
      <c r="BG16" s="680"/>
      <c r="BH16" s="680" t="str">
        <f>IF(+'4. Schoonmaakrooster'!BN23=0,"",'4. Schoonmaakrooster'!BN23)</f>
        <v/>
      </c>
      <c r="BI16" s="680"/>
      <c r="BJ16" s="680"/>
      <c r="BK16" s="680" t="str">
        <f>IF(+'4. Schoonmaakrooster'!BQ23=0,"",'4. Schoonmaakrooster'!BQ23)</f>
        <v/>
      </c>
      <c r="BL16" s="680"/>
      <c r="BM16" s="680"/>
      <c r="BN16" s="680" t="str">
        <f>IF(+'4. Schoonmaakrooster'!BT23=0,"",'4. Schoonmaakrooster'!BT23)</f>
        <v/>
      </c>
      <c r="BO16" s="680"/>
      <c r="BP16" s="680"/>
      <c r="BQ16" s="680" t="str">
        <f>IF(+'4. Schoonmaakrooster'!BW23=0,"",'4. Schoonmaakrooster'!BW23)</f>
        <v/>
      </c>
      <c r="BR16" s="680"/>
      <c r="BS16" s="680"/>
      <c r="BT16" s="680" t="str">
        <f>IF(+'4. Schoonmaakrooster'!BZ23=0,"",'4. Schoonmaakrooster'!BZ23)</f>
        <v/>
      </c>
      <c r="BU16" s="680"/>
      <c r="BV16" s="680"/>
      <c r="BW16" s="680" t="str">
        <f>IF(+'4. Schoonmaakrooster'!CC23=0,"",'4. Schoonmaakrooster'!CC23)</f>
        <v/>
      </c>
      <c r="BX16" s="680"/>
      <c r="BY16" s="680"/>
      <c r="BZ16" s="680" t="str">
        <f>IF(+'4. Schoonmaakrooster'!CF23=0,"",'4. Schoonmaakrooster'!CF23)</f>
        <v/>
      </c>
      <c r="CA16" s="680"/>
      <c r="CB16" s="680"/>
      <c r="CC16" s="680" t="str">
        <f>IF(+'4. Schoonmaakrooster'!CI23=0,"",'4. Schoonmaakrooster'!CI23)</f>
        <v/>
      </c>
      <c r="CD16" s="680"/>
      <c r="CE16" s="680"/>
      <c r="CF16" s="680" t="str">
        <f>IF(+'4. Schoonmaakrooster'!CL23=0,"",'4. Schoonmaakrooster'!CL23)</f>
        <v/>
      </c>
      <c r="CG16" s="680"/>
      <c r="CH16" s="680"/>
      <c r="CI16" s="680" t="str">
        <f>IF(+'4. Schoonmaakrooster'!CO23=0,"",'4. Schoonmaakrooster'!CO23)</f>
        <v/>
      </c>
      <c r="CJ16" s="680"/>
      <c r="CK16" s="680"/>
      <c r="CL16" s="680" t="str">
        <f>IF(+'4. Schoonmaakrooster'!CR23=0,"",'4. Schoonmaakrooster'!CR23)</f>
        <v/>
      </c>
      <c r="CM16" s="680"/>
      <c r="CN16" s="692"/>
      <c r="CO16" s="261"/>
      <c r="CP16" s="405"/>
      <c r="CQ16" s="406"/>
      <c r="CR16" s="135"/>
      <c r="CS16" s="135"/>
      <c r="CT16" s="135"/>
      <c r="CU16" s="135"/>
      <c r="CV16" s="135"/>
      <c r="CW16" s="135"/>
      <c r="CY16" s="86" t="e">
        <f>+IF(COUNTA(T16:CN16)=#REF!,1,0)</f>
        <v>#REF!</v>
      </c>
      <c r="DM16" s="86" t="e">
        <f>+IF(OR('3. Resultaat planning'!$Z$38&lt;0,'3. Resultaat planning'!$AJ$38&lt;0,'3. Resultaat planning'!$AT$38&lt;0,'3. Resultaat planning'!$BD$38&lt;0),0,IF(COUNTA(T16:CN16)=#REF!,1,0))</f>
        <v>#REF!</v>
      </c>
    </row>
    <row r="17" spans="1:117" ht="14.1" customHeight="1" x14ac:dyDescent="0.3">
      <c r="A17" s="347"/>
      <c r="B17" s="348"/>
      <c r="C17" s="678" t="str">
        <f>+'4. Schoonmaakrooster'!C24:N24</f>
        <v/>
      </c>
      <c r="D17" s="678"/>
      <c r="E17" s="678"/>
      <c r="F17" s="678"/>
      <c r="G17" s="678"/>
      <c r="H17" s="678"/>
      <c r="I17" s="678"/>
      <c r="J17" s="678"/>
      <c r="K17" s="678"/>
      <c r="L17" s="678"/>
      <c r="M17" s="678"/>
      <c r="N17" s="678"/>
      <c r="O17" s="678"/>
      <c r="P17" s="678"/>
      <c r="Q17" s="407" t="str">
        <f>IF('4. Schoonmaakrooster'!O24="","",60*'4. Schoonmaakrooster'!O24)</f>
        <v/>
      </c>
      <c r="R17" s="408" t="str">
        <f>+'4. Schoonmaakrooster'!X24</f>
        <v/>
      </c>
      <c r="S17" s="375" t="str">
        <f>+'4. Schoonmaakrooster'!Y24</f>
        <v/>
      </c>
      <c r="T17" s="679" t="str">
        <f>IF(+'4. Schoonmaakrooster'!Z24=0,"",'4. Schoonmaakrooster'!Z24)</f>
        <v/>
      </c>
      <c r="U17" s="680"/>
      <c r="V17" s="680"/>
      <c r="W17" s="680" t="str">
        <f>IF(+'4. Schoonmaakrooster'!AC24=0,"",'4. Schoonmaakrooster'!AC24)</f>
        <v/>
      </c>
      <c r="X17" s="680"/>
      <c r="Y17" s="680"/>
      <c r="Z17" s="680" t="str">
        <f>IF(+'4. Schoonmaakrooster'!AF24=0,"",'4. Schoonmaakrooster'!AF24)</f>
        <v/>
      </c>
      <c r="AA17" s="680"/>
      <c r="AB17" s="680"/>
      <c r="AC17" s="680" t="str">
        <f>IF(+'4. Schoonmaakrooster'!AI24=0,"",'4. Schoonmaakrooster'!AI24)</f>
        <v/>
      </c>
      <c r="AD17" s="680"/>
      <c r="AE17" s="680"/>
      <c r="AF17" s="680" t="str">
        <f>IF(+'4. Schoonmaakrooster'!AL24=0,"",'4. Schoonmaakrooster'!AL24)</f>
        <v/>
      </c>
      <c r="AG17" s="680"/>
      <c r="AH17" s="680"/>
      <c r="AI17" s="680" t="str">
        <f>IF(+'4. Schoonmaakrooster'!AO24=0,"",'4. Schoonmaakrooster'!AO24)</f>
        <v/>
      </c>
      <c r="AJ17" s="680"/>
      <c r="AK17" s="680"/>
      <c r="AL17" s="680" t="str">
        <f>IF(+'4. Schoonmaakrooster'!AR24=0,"",'4. Schoonmaakrooster'!AR24)</f>
        <v/>
      </c>
      <c r="AM17" s="680"/>
      <c r="AN17" s="692"/>
      <c r="AO17" s="261"/>
      <c r="AP17" s="261"/>
      <c r="AQ17" s="679" t="str">
        <f>IF(+'4. Schoonmaakrooster'!AW24=0,"",'4. Schoonmaakrooster'!AW24)</f>
        <v/>
      </c>
      <c r="AR17" s="680"/>
      <c r="AS17" s="680"/>
      <c r="AT17" s="680" t="str">
        <f>IF(+'4. Schoonmaakrooster'!AZ24=0,"",'4. Schoonmaakrooster'!AZ24)</f>
        <v/>
      </c>
      <c r="AU17" s="680"/>
      <c r="AV17" s="680"/>
      <c r="AW17" s="680" t="str">
        <f>IF(+'4. Schoonmaakrooster'!BC24=0,"",'4. Schoonmaakrooster'!BC24)</f>
        <v/>
      </c>
      <c r="AX17" s="680"/>
      <c r="AY17" s="680"/>
      <c r="AZ17" s="680" t="str">
        <f>IF(+'4. Schoonmaakrooster'!BF24=0,"",'4. Schoonmaakrooster'!BF24)</f>
        <v/>
      </c>
      <c r="BA17" s="680"/>
      <c r="BB17" s="692"/>
      <c r="BC17" s="348"/>
      <c r="BD17" s="261"/>
      <c r="BE17" s="679" t="str">
        <f>IF(+'4. Schoonmaakrooster'!BK24=0,"",'4. Schoonmaakrooster'!BK24)</f>
        <v/>
      </c>
      <c r="BF17" s="680"/>
      <c r="BG17" s="680"/>
      <c r="BH17" s="680" t="str">
        <f>IF(+'4. Schoonmaakrooster'!BN24=0,"",'4. Schoonmaakrooster'!BN24)</f>
        <v/>
      </c>
      <c r="BI17" s="680"/>
      <c r="BJ17" s="680"/>
      <c r="BK17" s="680" t="str">
        <f>IF(+'4. Schoonmaakrooster'!BQ24=0,"",'4. Schoonmaakrooster'!BQ24)</f>
        <v/>
      </c>
      <c r="BL17" s="680"/>
      <c r="BM17" s="680"/>
      <c r="BN17" s="680" t="str">
        <f>IF(+'4. Schoonmaakrooster'!BT24=0,"",'4. Schoonmaakrooster'!BT24)</f>
        <v/>
      </c>
      <c r="BO17" s="680"/>
      <c r="BP17" s="680"/>
      <c r="BQ17" s="680" t="str">
        <f>IF(+'4. Schoonmaakrooster'!BW24=0,"",'4. Schoonmaakrooster'!BW24)</f>
        <v/>
      </c>
      <c r="BR17" s="680"/>
      <c r="BS17" s="680"/>
      <c r="BT17" s="680" t="str">
        <f>IF(+'4. Schoonmaakrooster'!BZ24=0,"",'4. Schoonmaakrooster'!BZ24)</f>
        <v/>
      </c>
      <c r="BU17" s="680"/>
      <c r="BV17" s="680"/>
      <c r="BW17" s="680" t="str">
        <f>IF(+'4. Schoonmaakrooster'!CC24=0,"",'4. Schoonmaakrooster'!CC24)</f>
        <v/>
      </c>
      <c r="BX17" s="680"/>
      <c r="BY17" s="680"/>
      <c r="BZ17" s="680" t="str">
        <f>IF(+'4. Schoonmaakrooster'!CF24=0,"",'4. Schoonmaakrooster'!CF24)</f>
        <v/>
      </c>
      <c r="CA17" s="680"/>
      <c r="CB17" s="680"/>
      <c r="CC17" s="680" t="str">
        <f>IF(+'4. Schoonmaakrooster'!CI24=0,"",'4. Schoonmaakrooster'!CI24)</f>
        <v/>
      </c>
      <c r="CD17" s="680"/>
      <c r="CE17" s="680"/>
      <c r="CF17" s="680" t="str">
        <f>IF(+'4. Schoonmaakrooster'!CL24=0,"",'4. Schoonmaakrooster'!CL24)</f>
        <v/>
      </c>
      <c r="CG17" s="680"/>
      <c r="CH17" s="680"/>
      <c r="CI17" s="680" t="str">
        <f>IF(+'4. Schoonmaakrooster'!CO24=0,"",'4. Schoonmaakrooster'!CO24)</f>
        <v/>
      </c>
      <c r="CJ17" s="680"/>
      <c r="CK17" s="680"/>
      <c r="CL17" s="680" t="str">
        <f>IF(+'4. Schoonmaakrooster'!CR24=0,"",'4. Schoonmaakrooster'!CR24)</f>
        <v/>
      </c>
      <c r="CM17" s="680"/>
      <c r="CN17" s="692"/>
      <c r="CO17" s="261"/>
      <c r="CP17" s="405"/>
      <c r="CQ17" s="406"/>
      <c r="CR17" s="135"/>
      <c r="CS17" s="135"/>
      <c r="CT17" s="135"/>
      <c r="CU17" s="135"/>
      <c r="CV17" s="135"/>
      <c r="CW17" s="135"/>
      <c r="CY17" s="86" t="e">
        <f>+IF(COUNTA(T17:CN17)=#REF!,1,0)</f>
        <v>#REF!</v>
      </c>
      <c r="DM17" s="86" t="e">
        <f>+IF(OR('3. Resultaat planning'!$Z$38&lt;0,'3. Resultaat planning'!$AJ$38&lt;0,'3. Resultaat planning'!$AT$38&lt;0,'3. Resultaat planning'!$BD$38&lt;0),0,IF(COUNTA(T17:CN17)=#REF!,1,0))</f>
        <v>#REF!</v>
      </c>
    </row>
    <row r="18" spans="1:117" ht="14.1" customHeight="1" x14ac:dyDescent="0.3">
      <c r="A18" s="347"/>
      <c r="B18" s="348"/>
      <c r="C18" s="678" t="str">
        <f>+'4. Schoonmaakrooster'!C25:N25</f>
        <v/>
      </c>
      <c r="D18" s="678"/>
      <c r="E18" s="678"/>
      <c r="F18" s="678"/>
      <c r="G18" s="678"/>
      <c r="H18" s="678"/>
      <c r="I18" s="678"/>
      <c r="J18" s="678"/>
      <c r="K18" s="678"/>
      <c r="L18" s="678"/>
      <c r="M18" s="678"/>
      <c r="N18" s="678"/>
      <c r="O18" s="678"/>
      <c r="P18" s="678"/>
      <c r="Q18" s="407" t="str">
        <f>IF('4. Schoonmaakrooster'!O25="","",60*'4. Schoonmaakrooster'!O25)</f>
        <v/>
      </c>
      <c r="R18" s="408" t="str">
        <f>+'4. Schoonmaakrooster'!X25</f>
        <v/>
      </c>
      <c r="S18" s="375" t="str">
        <f>+'4. Schoonmaakrooster'!Y25</f>
        <v/>
      </c>
      <c r="T18" s="679" t="str">
        <f>IF(+'4. Schoonmaakrooster'!Z25=0,"",'4. Schoonmaakrooster'!Z25)</f>
        <v/>
      </c>
      <c r="U18" s="680"/>
      <c r="V18" s="680"/>
      <c r="W18" s="680" t="str">
        <f>IF(+'4. Schoonmaakrooster'!AC25=0,"",'4. Schoonmaakrooster'!AC25)</f>
        <v/>
      </c>
      <c r="X18" s="680"/>
      <c r="Y18" s="680"/>
      <c r="Z18" s="680" t="str">
        <f>IF(+'4. Schoonmaakrooster'!AF25=0,"",'4. Schoonmaakrooster'!AF25)</f>
        <v/>
      </c>
      <c r="AA18" s="680"/>
      <c r="AB18" s="680"/>
      <c r="AC18" s="680" t="str">
        <f>IF(+'4. Schoonmaakrooster'!AI25=0,"",'4. Schoonmaakrooster'!AI25)</f>
        <v/>
      </c>
      <c r="AD18" s="680"/>
      <c r="AE18" s="680"/>
      <c r="AF18" s="680" t="str">
        <f>IF(+'4. Schoonmaakrooster'!AL25=0,"",'4. Schoonmaakrooster'!AL25)</f>
        <v/>
      </c>
      <c r="AG18" s="680"/>
      <c r="AH18" s="680"/>
      <c r="AI18" s="680" t="str">
        <f>IF(+'4. Schoonmaakrooster'!AO25=0,"",'4. Schoonmaakrooster'!AO25)</f>
        <v/>
      </c>
      <c r="AJ18" s="680"/>
      <c r="AK18" s="680"/>
      <c r="AL18" s="680" t="str">
        <f>IF(+'4. Schoonmaakrooster'!AR25=0,"",'4. Schoonmaakrooster'!AR25)</f>
        <v/>
      </c>
      <c r="AM18" s="680"/>
      <c r="AN18" s="692"/>
      <c r="AO18" s="261"/>
      <c r="AP18" s="261"/>
      <c r="AQ18" s="679" t="str">
        <f>IF(+'4. Schoonmaakrooster'!AW25=0,"",'4. Schoonmaakrooster'!AW25)</f>
        <v/>
      </c>
      <c r="AR18" s="680"/>
      <c r="AS18" s="680"/>
      <c r="AT18" s="680" t="str">
        <f>IF(+'4. Schoonmaakrooster'!AZ25=0,"",'4. Schoonmaakrooster'!AZ25)</f>
        <v/>
      </c>
      <c r="AU18" s="680"/>
      <c r="AV18" s="680"/>
      <c r="AW18" s="680" t="str">
        <f>IF(+'4. Schoonmaakrooster'!BC25=0,"",'4. Schoonmaakrooster'!BC25)</f>
        <v/>
      </c>
      <c r="AX18" s="680"/>
      <c r="AY18" s="680"/>
      <c r="AZ18" s="680" t="str">
        <f>IF(+'4. Schoonmaakrooster'!BF25=0,"",'4. Schoonmaakrooster'!BF25)</f>
        <v/>
      </c>
      <c r="BA18" s="680"/>
      <c r="BB18" s="692"/>
      <c r="BC18" s="348"/>
      <c r="BD18" s="261"/>
      <c r="BE18" s="679" t="str">
        <f>IF(+'4. Schoonmaakrooster'!BK25=0,"",'4. Schoonmaakrooster'!BK25)</f>
        <v/>
      </c>
      <c r="BF18" s="680"/>
      <c r="BG18" s="680"/>
      <c r="BH18" s="680" t="str">
        <f>IF(+'4. Schoonmaakrooster'!BN25=0,"",'4. Schoonmaakrooster'!BN25)</f>
        <v/>
      </c>
      <c r="BI18" s="680"/>
      <c r="BJ18" s="680"/>
      <c r="BK18" s="680" t="str">
        <f>IF(+'4. Schoonmaakrooster'!BQ25=0,"",'4. Schoonmaakrooster'!BQ25)</f>
        <v/>
      </c>
      <c r="BL18" s="680"/>
      <c r="BM18" s="680"/>
      <c r="BN18" s="680" t="str">
        <f>IF(+'4. Schoonmaakrooster'!BT25=0,"",'4. Schoonmaakrooster'!BT25)</f>
        <v/>
      </c>
      <c r="BO18" s="680"/>
      <c r="BP18" s="680"/>
      <c r="BQ18" s="680" t="str">
        <f>IF(+'4. Schoonmaakrooster'!BW25=0,"",'4. Schoonmaakrooster'!BW25)</f>
        <v/>
      </c>
      <c r="BR18" s="680"/>
      <c r="BS18" s="680"/>
      <c r="BT18" s="680" t="str">
        <f>IF(+'4. Schoonmaakrooster'!BZ25=0,"",'4. Schoonmaakrooster'!BZ25)</f>
        <v/>
      </c>
      <c r="BU18" s="680"/>
      <c r="BV18" s="680"/>
      <c r="BW18" s="680" t="str">
        <f>IF(+'4. Schoonmaakrooster'!CC25=0,"",'4. Schoonmaakrooster'!CC25)</f>
        <v/>
      </c>
      <c r="BX18" s="680"/>
      <c r="BY18" s="680"/>
      <c r="BZ18" s="680" t="str">
        <f>IF(+'4. Schoonmaakrooster'!CF25=0,"",'4. Schoonmaakrooster'!CF25)</f>
        <v/>
      </c>
      <c r="CA18" s="680"/>
      <c r="CB18" s="680"/>
      <c r="CC18" s="680" t="str">
        <f>IF(+'4. Schoonmaakrooster'!CI25=0,"",'4. Schoonmaakrooster'!CI25)</f>
        <v/>
      </c>
      <c r="CD18" s="680"/>
      <c r="CE18" s="680"/>
      <c r="CF18" s="680" t="str">
        <f>IF(+'4. Schoonmaakrooster'!CL25=0,"",'4. Schoonmaakrooster'!CL25)</f>
        <v/>
      </c>
      <c r="CG18" s="680"/>
      <c r="CH18" s="680"/>
      <c r="CI18" s="680" t="str">
        <f>IF(+'4. Schoonmaakrooster'!CO25=0,"",'4. Schoonmaakrooster'!CO25)</f>
        <v/>
      </c>
      <c r="CJ18" s="680"/>
      <c r="CK18" s="680"/>
      <c r="CL18" s="680" t="str">
        <f>IF(+'4. Schoonmaakrooster'!CR25=0,"",'4. Schoonmaakrooster'!CR25)</f>
        <v/>
      </c>
      <c r="CM18" s="680"/>
      <c r="CN18" s="692"/>
      <c r="CO18" s="260"/>
      <c r="CP18" s="354"/>
      <c r="CQ18" s="109"/>
      <c r="CR18" s="135"/>
      <c r="CS18" s="135"/>
      <c r="CT18" s="135"/>
      <c r="CU18" s="135"/>
      <c r="CV18" s="135"/>
      <c r="CW18" s="135"/>
      <c r="CY18" s="86" t="e">
        <f>+IF(COUNTA(T18:CN18)=#REF!,1,0)</f>
        <v>#REF!</v>
      </c>
      <c r="DM18" s="86" t="e">
        <f>+IF(OR('3. Resultaat planning'!$Z$38&lt;0,'3. Resultaat planning'!$AJ$38&lt;0,'3. Resultaat planning'!$AT$38&lt;0,'3. Resultaat planning'!$BD$38&lt;0),0,IF(COUNTA(T18:CN18)=#REF!,1,0))</f>
        <v>#REF!</v>
      </c>
    </row>
    <row r="19" spans="1:117" ht="14.1" customHeight="1" x14ac:dyDescent="0.3">
      <c r="A19" s="347"/>
      <c r="B19" s="348"/>
      <c r="C19" s="678" t="str">
        <f>+'4. Schoonmaakrooster'!C26:N26</f>
        <v/>
      </c>
      <c r="D19" s="678"/>
      <c r="E19" s="678"/>
      <c r="F19" s="678"/>
      <c r="G19" s="678"/>
      <c r="H19" s="678"/>
      <c r="I19" s="678"/>
      <c r="J19" s="678"/>
      <c r="K19" s="678"/>
      <c r="L19" s="678"/>
      <c r="M19" s="678"/>
      <c r="N19" s="678"/>
      <c r="O19" s="678"/>
      <c r="P19" s="678"/>
      <c r="Q19" s="407" t="str">
        <f>IF('4. Schoonmaakrooster'!O26="","",60*'4. Schoonmaakrooster'!O26)</f>
        <v/>
      </c>
      <c r="R19" s="408" t="str">
        <f>+'4. Schoonmaakrooster'!X26</f>
        <v/>
      </c>
      <c r="S19" s="375" t="str">
        <f>+'4. Schoonmaakrooster'!Y26</f>
        <v/>
      </c>
      <c r="T19" s="679" t="str">
        <f>IF(+'4. Schoonmaakrooster'!Z26=0,"",'4. Schoonmaakrooster'!Z26)</f>
        <v/>
      </c>
      <c r="U19" s="680"/>
      <c r="V19" s="680"/>
      <c r="W19" s="680" t="str">
        <f>IF(+'4. Schoonmaakrooster'!AC26=0,"",'4. Schoonmaakrooster'!AC26)</f>
        <v/>
      </c>
      <c r="X19" s="680"/>
      <c r="Y19" s="680"/>
      <c r="Z19" s="680" t="str">
        <f>IF(+'4. Schoonmaakrooster'!AF26=0,"",'4. Schoonmaakrooster'!AF26)</f>
        <v/>
      </c>
      <c r="AA19" s="680"/>
      <c r="AB19" s="680"/>
      <c r="AC19" s="680" t="str">
        <f>IF(+'4. Schoonmaakrooster'!AI26=0,"",'4. Schoonmaakrooster'!AI26)</f>
        <v/>
      </c>
      <c r="AD19" s="680"/>
      <c r="AE19" s="680"/>
      <c r="AF19" s="680" t="str">
        <f>IF(+'4. Schoonmaakrooster'!AL26=0,"",'4. Schoonmaakrooster'!AL26)</f>
        <v/>
      </c>
      <c r="AG19" s="680"/>
      <c r="AH19" s="680"/>
      <c r="AI19" s="680" t="str">
        <f>IF(+'4. Schoonmaakrooster'!AO26=0,"",'4. Schoonmaakrooster'!AO26)</f>
        <v/>
      </c>
      <c r="AJ19" s="680"/>
      <c r="AK19" s="680"/>
      <c r="AL19" s="680" t="str">
        <f>IF(+'4. Schoonmaakrooster'!AR26=0,"",'4. Schoonmaakrooster'!AR26)</f>
        <v/>
      </c>
      <c r="AM19" s="680"/>
      <c r="AN19" s="692"/>
      <c r="AO19" s="261"/>
      <c r="AP19" s="261"/>
      <c r="AQ19" s="679" t="str">
        <f>IF(+'4. Schoonmaakrooster'!AW26=0,"",'4. Schoonmaakrooster'!AW26)</f>
        <v/>
      </c>
      <c r="AR19" s="680"/>
      <c r="AS19" s="680"/>
      <c r="AT19" s="680" t="str">
        <f>IF(+'4. Schoonmaakrooster'!AZ26=0,"",'4. Schoonmaakrooster'!AZ26)</f>
        <v/>
      </c>
      <c r="AU19" s="680"/>
      <c r="AV19" s="680"/>
      <c r="AW19" s="680" t="str">
        <f>IF(+'4. Schoonmaakrooster'!BC26=0,"",'4. Schoonmaakrooster'!BC26)</f>
        <v/>
      </c>
      <c r="AX19" s="680"/>
      <c r="AY19" s="680"/>
      <c r="AZ19" s="680" t="str">
        <f>IF(+'4. Schoonmaakrooster'!BF26=0,"",'4. Schoonmaakrooster'!BF26)</f>
        <v/>
      </c>
      <c r="BA19" s="680"/>
      <c r="BB19" s="692"/>
      <c r="BC19" s="348"/>
      <c r="BD19" s="261"/>
      <c r="BE19" s="679" t="str">
        <f>IF(+'4. Schoonmaakrooster'!BK26=0,"",'4. Schoonmaakrooster'!BK26)</f>
        <v/>
      </c>
      <c r="BF19" s="680"/>
      <c r="BG19" s="680"/>
      <c r="BH19" s="680" t="str">
        <f>IF(+'4. Schoonmaakrooster'!BN26=0,"",'4. Schoonmaakrooster'!BN26)</f>
        <v/>
      </c>
      <c r="BI19" s="680"/>
      <c r="BJ19" s="680"/>
      <c r="BK19" s="680" t="str">
        <f>IF(+'4. Schoonmaakrooster'!BQ26=0,"",'4. Schoonmaakrooster'!BQ26)</f>
        <v/>
      </c>
      <c r="BL19" s="680"/>
      <c r="BM19" s="680"/>
      <c r="BN19" s="680" t="str">
        <f>IF(+'4. Schoonmaakrooster'!BT26=0,"",'4. Schoonmaakrooster'!BT26)</f>
        <v/>
      </c>
      <c r="BO19" s="680"/>
      <c r="BP19" s="680"/>
      <c r="BQ19" s="680" t="str">
        <f>IF(+'4. Schoonmaakrooster'!BW26=0,"",'4. Schoonmaakrooster'!BW26)</f>
        <v/>
      </c>
      <c r="BR19" s="680"/>
      <c r="BS19" s="680"/>
      <c r="BT19" s="680" t="str">
        <f>IF(+'4. Schoonmaakrooster'!BZ26=0,"",'4. Schoonmaakrooster'!BZ26)</f>
        <v/>
      </c>
      <c r="BU19" s="680"/>
      <c r="BV19" s="680"/>
      <c r="BW19" s="680" t="str">
        <f>IF(+'4. Schoonmaakrooster'!CC26=0,"",'4. Schoonmaakrooster'!CC26)</f>
        <v/>
      </c>
      <c r="BX19" s="680"/>
      <c r="BY19" s="680"/>
      <c r="BZ19" s="680" t="str">
        <f>IF(+'4. Schoonmaakrooster'!CF26=0,"",'4. Schoonmaakrooster'!CF26)</f>
        <v/>
      </c>
      <c r="CA19" s="680"/>
      <c r="CB19" s="680"/>
      <c r="CC19" s="680" t="str">
        <f>IF(+'4. Schoonmaakrooster'!CI26=0,"",'4. Schoonmaakrooster'!CI26)</f>
        <v/>
      </c>
      <c r="CD19" s="680"/>
      <c r="CE19" s="680"/>
      <c r="CF19" s="680" t="str">
        <f>IF(+'4. Schoonmaakrooster'!CL26=0,"",'4. Schoonmaakrooster'!CL26)</f>
        <v/>
      </c>
      <c r="CG19" s="680"/>
      <c r="CH19" s="680"/>
      <c r="CI19" s="680" t="str">
        <f>IF(+'4. Schoonmaakrooster'!CO26=0,"",'4. Schoonmaakrooster'!CO26)</f>
        <v/>
      </c>
      <c r="CJ19" s="680"/>
      <c r="CK19" s="680"/>
      <c r="CL19" s="680" t="str">
        <f>IF(+'4. Schoonmaakrooster'!CR26=0,"",'4. Schoonmaakrooster'!CR26)</f>
        <v/>
      </c>
      <c r="CM19" s="680"/>
      <c r="CN19" s="692"/>
      <c r="CO19" s="260"/>
      <c r="CP19" s="354"/>
      <c r="CQ19" s="109"/>
      <c r="CR19" s="135"/>
      <c r="CS19" s="135"/>
      <c r="CT19" s="135"/>
      <c r="CU19" s="135"/>
      <c r="CV19" s="135"/>
      <c r="CW19" s="135"/>
      <c r="CY19" s="86" t="e">
        <f>+IF(COUNTA(T19:CN19)=#REF!,1,0)</f>
        <v>#REF!</v>
      </c>
      <c r="DM19" s="86" t="e">
        <f>+IF(OR('3. Resultaat planning'!$Z$38&lt;0,'3. Resultaat planning'!$AJ$38&lt;0,'3. Resultaat planning'!$AT$38&lt;0,'3. Resultaat planning'!$BD$38&lt;0),0,IF(COUNTA(T19:CN19)=#REF!,1,0))</f>
        <v>#REF!</v>
      </c>
    </row>
    <row r="20" spans="1:117" ht="14.1" customHeight="1" x14ac:dyDescent="0.3">
      <c r="A20" s="347"/>
      <c r="B20" s="348"/>
      <c r="C20" s="678" t="str">
        <f>+'4. Schoonmaakrooster'!C27:N27</f>
        <v/>
      </c>
      <c r="D20" s="678"/>
      <c r="E20" s="678"/>
      <c r="F20" s="678"/>
      <c r="G20" s="678"/>
      <c r="H20" s="678"/>
      <c r="I20" s="678"/>
      <c r="J20" s="678"/>
      <c r="K20" s="678"/>
      <c r="L20" s="678"/>
      <c r="M20" s="678"/>
      <c r="N20" s="678"/>
      <c r="O20" s="678"/>
      <c r="P20" s="678"/>
      <c r="Q20" s="407" t="str">
        <f>IF('4. Schoonmaakrooster'!O27="","",60*'4. Schoonmaakrooster'!O27)</f>
        <v/>
      </c>
      <c r="R20" s="408" t="str">
        <f>+'4. Schoonmaakrooster'!X27</f>
        <v/>
      </c>
      <c r="S20" s="375" t="str">
        <f>+'4. Schoonmaakrooster'!Y27</f>
        <v/>
      </c>
      <c r="T20" s="679" t="str">
        <f>IF(+'4. Schoonmaakrooster'!Z27=0,"",'4. Schoonmaakrooster'!Z27)</f>
        <v/>
      </c>
      <c r="U20" s="680"/>
      <c r="V20" s="680"/>
      <c r="W20" s="680" t="str">
        <f>IF(+'4. Schoonmaakrooster'!AC27=0,"",'4. Schoonmaakrooster'!AC27)</f>
        <v/>
      </c>
      <c r="X20" s="680"/>
      <c r="Y20" s="680"/>
      <c r="Z20" s="680" t="str">
        <f>IF(+'4. Schoonmaakrooster'!AF27=0,"",'4. Schoonmaakrooster'!AF27)</f>
        <v/>
      </c>
      <c r="AA20" s="680"/>
      <c r="AB20" s="680"/>
      <c r="AC20" s="680" t="str">
        <f>IF(+'4. Schoonmaakrooster'!AI27=0,"",'4. Schoonmaakrooster'!AI27)</f>
        <v/>
      </c>
      <c r="AD20" s="680"/>
      <c r="AE20" s="680"/>
      <c r="AF20" s="680" t="str">
        <f>IF(+'4. Schoonmaakrooster'!AL27=0,"",'4. Schoonmaakrooster'!AL27)</f>
        <v/>
      </c>
      <c r="AG20" s="680"/>
      <c r="AH20" s="680"/>
      <c r="AI20" s="680" t="str">
        <f>IF(+'4. Schoonmaakrooster'!AO27=0,"",'4. Schoonmaakrooster'!AO27)</f>
        <v/>
      </c>
      <c r="AJ20" s="680"/>
      <c r="AK20" s="680"/>
      <c r="AL20" s="680" t="str">
        <f>IF(+'4. Schoonmaakrooster'!AR27=0,"",'4. Schoonmaakrooster'!AR27)</f>
        <v/>
      </c>
      <c r="AM20" s="680"/>
      <c r="AN20" s="692"/>
      <c r="AO20" s="261"/>
      <c r="AP20" s="261"/>
      <c r="AQ20" s="679" t="str">
        <f>IF(+'4. Schoonmaakrooster'!AW27=0,"",'4. Schoonmaakrooster'!AW27)</f>
        <v/>
      </c>
      <c r="AR20" s="680"/>
      <c r="AS20" s="680"/>
      <c r="AT20" s="680" t="str">
        <f>IF(+'4. Schoonmaakrooster'!AZ27=0,"",'4. Schoonmaakrooster'!AZ27)</f>
        <v/>
      </c>
      <c r="AU20" s="680"/>
      <c r="AV20" s="680"/>
      <c r="AW20" s="680" t="str">
        <f>IF(+'4. Schoonmaakrooster'!BC27=0,"",'4. Schoonmaakrooster'!BC27)</f>
        <v/>
      </c>
      <c r="AX20" s="680"/>
      <c r="AY20" s="680"/>
      <c r="AZ20" s="680" t="str">
        <f>IF(+'4. Schoonmaakrooster'!BF27=0,"",'4. Schoonmaakrooster'!BF27)</f>
        <v/>
      </c>
      <c r="BA20" s="680"/>
      <c r="BB20" s="692"/>
      <c r="BC20" s="348"/>
      <c r="BD20" s="261"/>
      <c r="BE20" s="679" t="str">
        <f>IF(+'4. Schoonmaakrooster'!BK27=0,"",'4. Schoonmaakrooster'!BK27)</f>
        <v/>
      </c>
      <c r="BF20" s="680"/>
      <c r="BG20" s="680"/>
      <c r="BH20" s="680" t="str">
        <f>IF(+'4. Schoonmaakrooster'!BN27=0,"",'4. Schoonmaakrooster'!BN27)</f>
        <v/>
      </c>
      <c r="BI20" s="680"/>
      <c r="BJ20" s="680"/>
      <c r="BK20" s="680" t="str">
        <f>IF(+'4. Schoonmaakrooster'!BQ27=0,"",'4. Schoonmaakrooster'!BQ27)</f>
        <v/>
      </c>
      <c r="BL20" s="680"/>
      <c r="BM20" s="680"/>
      <c r="BN20" s="680" t="str">
        <f>IF(+'4. Schoonmaakrooster'!BT27=0,"",'4. Schoonmaakrooster'!BT27)</f>
        <v/>
      </c>
      <c r="BO20" s="680"/>
      <c r="BP20" s="680"/>
      <c r="BQ20" s="680" t="str">
        <f>IF(+'4. Schoonmaakrooster'!BW27=0,"",'4. Schoonmaakrooster'!BW27)</f>
        <v/>
      </c>
      <c r="BR20" s="680"/>
      <c r="BS20" s="680"/>
      <c r="BT20" s="680" t="str">
        <f>IF(+'4. Schoonmaakrooster'!BZ27=0,"",'4. Schoonmaakrooster'!BZ27)</f>
        <v/>
      </c>
      <c r="BU20" s="680"/>
      <c r="BV20" s="680"/>
      <c r="BW20" s="680" t="str">
        <f>IF(+'4. Schoonmaakrooster'!CC27=0,"",'4. Schoonmaakrooster'!CC27)</f>
        <v/>
      </c>
      <c r="BX20" s="680"/>
      <c r="BY20" s="680"/>
      <c r="BZ20" s="680" t="str">
        <f>IF(+'4. Schoonmaakrooster'!CF27=0,"",'4. Schoonmaakrooster'!CF27)</f>
        <v/>
      </c>
      <c r="CA20" s="680"/>
      <c r="CB20" s="680"/>
      <c r="CC20" s="680" t="str">
        <f>IF(+'4. Schoonmaakrooster'!CI27=0,"",'4. Schoonmaakrooster'!CI27)</f>
        <v/>
      </c>
      <c r="CD20" s="680"/>
      <c r="CE20" s="680"/>
      <c r="CF20" s="680" t="str">
        <f>IF(+'4. Schoonmaakrooster'!CL27=0,"",'4. Schoonmaakrooster'!CL27)</f>
        <v/>
      </c>
      <c r="CG20" s="680"/>
      <c r="CH20" s="680"/>
      <c r="CI20" s="680" t="str">
        <f>IF(+'4. Schoonmaakrooster'!CO27=0,"",'4. Schoonmaakrooster'!CO27)</f>
        <v/>
      </c>
      <c r="CJ20" s="680"/>
      <c r="CK20" s="680"/>
      <c r="CL20" s="680" t="str">
        <f>IF(+'4. Schoonmaakrooster'!CR27=0,"",'4. Schoonmaakrooster'!CR27)</f>
        <v/>
      </c>
      <c r="CM20" s="680"/>
      <c r="CN20" s="692"/>
      <c r="CO20" s="260"/>
      <c r="CP20" s="354"/>
      <c r="CQ20" s="109"/>
      <c r="CR20" s="135"/>
      <c r="CS20" s="135"/>
      <c r="CT20" s="135"/>
      <c r="CU20" s="135"/>
      <c r="CV20" s="135"/>
      <c r="CW20" s="135"/>
      <c r="CY20" s="86" t="e">
        <f>+IF(COUNTA(T20:CN20)=#REF!,1,0)</f>
        <v>#REF!</v>
      </c>
      <c r="DM20" s="86" t="e">
        <f>+IF(OR('3. Resultaat planning'!$Z$38&lt;0,'3. Resultaat planning'!$AJ$38&lt;0,'3. Resultaat planning'!$AT$38&lt;0,'3. Resultaat planning'!$BD$38&lt;0),0,IF(COUNTA(T20:CN20)=#REF!,1,0))</f>
        <v>#REF!</v>
      </c>
    </row>
    <row r="21" spans="1:117" ht="14.1" customHeight="1" x14ac:dyDescent="0.3">
      <c r="A21" s="347"/>
      <c r="B21" s="348"/>
      <c r="C21" s="678" t="str">
        <f>+'4. Schoonmaakrooster'!C28:N28</f>
        <v/>
      </c>
      <c r="D21" s="678"/>
      <c r="E21" s="678"/>
      <c r="F21" s="678"/>
      <c r="G21" s="678"/>
      <c r="H21" s="678"/>
      <c r="I21" s="678"/>
      <c r="J21" s="678"/>
      <c r="K21" s="678"/>
      <c r="L21" s="678"/>
      <c r="M21" s="678"/>
      <c r="N21" s="678"/>
      <c r="O21" s="678"/>
      <c r="P21" s="678"/>
      <c r="Q21" s="407" t="str">
        <f>IF('4. Schoonmaakrooster'!O28="","",60*'4. Schoonmaakrooster'!O28)</f>
        <v/>
      </c>
      <c r="R21" s="408" t="str">
        <f>+'4. Schoonmaakrooster'!X28</f>
        <v/>
      </c>
      <c r="S21" s="375" t="str">
        <f>+'4. Schoonmaakrooster'!Y28</f>
        <v/>
      </c>
      <c r="T21" s="679" t="str">
        <f>IF(+'4. Schoonmaakrooster'!Z28=0,"",'4. Schoonmaakrooster'!Z28)</f>
        <v/>
      </c>
      <c r="U21" s="680"/>
      <c r="V21" s="680"/>
      <c r="W21" s="680" t="str">
        <f>IF(+'4. Schoonmaakrooster'!AC28=0,"",'4. Schoonmaakrooster'!AC28)</f>
        <v/>
      </c>
      <c r="X21" s="680"/>
      <c r="Y21" s="680"/>
      <c r="Z21" s="680" t="str">
        <f>IF(+'4. Schoonmaakrooster'!AF28=0,"",'4. Schoonmaakrooster'!AF28)</f>
        <v/>
      </c>
      <c r="AA21" s="680"/>
      <c r="AB21" s="680"/>
      <c r="AC21" s="680" t="str">
        <f>IF(+'4. Schoonmaakrooster'!AI28=0,"",'4. Schoonmaakrooster'!AI28)</f>
        <v/>
      </c>
      <c r="AD21" s="680"/>
      <c r="AE21" s="680"/>
      <c r="AF21" s="680" t="str">
        <f>IF(+'4. Schoonmaakrooster'!AL28=0,"",'4. Schoonmaakrooster'!AL28)</f>
        <v/>
      </c>
      <c r="AG21" s="680"/>
      <c r="AH21" s="680"/>
      <c r="AI21" s="680" t="str">
        <f>IF(+'4. Schoonmaakrooster'!AO28=0,"",'4. Schoonmaakrooster'!AO28)</f>
        <v/>
      </c>
      <c r="AJ21" s="680"/>
      <c r="AK21" s="680"/>
      <c r="AL21" s="680" t="str">
        <f>IF(+'4. Schoonmaakrooster'!AR28=0,"",'4. Schoonmaakrooster'!AR28)</f>
        <v/>
      </c>
      <c r="AM21" s="680"/>
      <c r="AN21" s="692"/>
      <c r="AO21" s="261"/>
      <c r="AP21" s="261"/>
      <c r="AQ21" s="679" t="str">
        <f>IF(+'4. Schoonmaakrooster'!AW28=0,"",'4. Schoonmaakrooster'!AW28)</f>
        <v/>
      </c>
      <c r="AR21" s="680"/>
      <c r="AS21" s="680"/>
      <c r="AT21" s="680" t="str">
        <f>IF(+'4. Schoonmaakrooster'!AZ28=0,"",'4. Schoonmaakrooster'!AZ28)</f>
        <v/>
      </c>
      <c r="AU21" s="680"/>
      <c r="AV21" s="680"/>
      <c r="AW21" s="680" t="str">
        <f>IF(+'4. Schoonmaakrooster'!BC28=0,"",'4. Schoonmaakrooster'!BC28)</f>
        <v/>
      </c>
      <c r="AX21" s="680"/>
      <c r="AY21" s="680"/>
      <c r="AZ21" s="680" t="str">
        <f>IF(+'4. Schoonmaakrooster'!BF28=0,"",'4. Schoonmaakrooster'!BF28)</f>
        <v/>
      </c>
      <c r="BA21" s="680"/>
      <c r="BB21" s="692"/>
      <c r="BC21" s="348"/>
      <c r="BD21" s="261"/>
      <c r="BE21" s="679" t="str">
        <f>IF(+'4. Schoonmaakrooster'!BK28=0,"",'4. Schoonmaakrooster'!BK28)</f>
        <v/>
      </c>
      <c r="BF21" s="680"/>
      <c r="BG21" s="680"/>
      <c r="BH21" s="680" t="str">
        <f>IF(+'4. Schoonmaakrooster'!BN28=0,"",'4. Schoonmaakrooster'!BN28)</f>
        <v/>
      </c>
      <c r="BI21" s="680"/>
      <c r="BJ21" s="680"/>
      <c r="BK21" s="680" t="str">
        <f>IF(+'4. Schoonmaakrooster'!BQ28=0,"",'4. Schoonmaakrooster'!BQ28)</f>
        <v/>
      </c>
      <c r="BL21" s="680"/>
      <c r="BM21" s="680"/>
      <c r="BN21" s="680" t="str">
        <f>IF(+'4. Schoonmaakrooster'!BT28=0,"",'4. Schoonmaakrooster'!BT28)</f>
        <v/>
      </c>
      <c r="BO21" s="680"/>
      <c r="BP21" s="680"/>
      <c r="BQ21" s="680" t="str">
        <f>IF(+'4. Schoonmaakrooster'!BW28=0,"",'4. Schoonmaakrooster'!BW28)</f>
        <v/>
      </c>
      <c r="BR21" s="680"/>
      <c r="BS21" s="680"/>
      <c r="BT21" s="680" t="str">
        <f>IF(+'4. Schoonmaakrooster'!BZ28=0,"",'4. Schoonmaakrooster'!BZ28)</f>
        <v/>
      </c>
      <c r="BU21" s="680"/>
      <c r="BV21" s="680"/>
      <c r="BW21" s="680" t="str">
        <f>IF(+'4. Schoonmaakrooster'!CC28=0,"",'4. Schoonmaakrooster'!CC28)</f>
        <v/>
      </c>
      <c r="BX21" s="680"/>
      <c r="BY21" s="680"/>
      <c r="BZ21" s="680" t="str">
        <f>IF(+'4. Schoonmaakrooster'!CF28=0,"",'4. Schoonmaakrooster'!CF28)</f>
        <v/>
      </c>
      <c r="CA21" s="680"/>
      <c r="CB21" s="680"/>
      <c r="CC21" s="680" t="str">
        <f>IF(+'4. Schoonmaakrooster'!CI28=0,"",'4. Schoonmaakrooster'!CI28)</f>
        <v/>
      </c>
      <c r="CD21" s="680"/>
      <c r="CE21" s="680"/>
      <c r="CF21" s="680" t="str">
        <f>IF(+'4. Schoonmaakrooster'!CL28=0,"",'4. Schoonmaakrooster'!CL28)</f>
        <v/>
      </c>
      <c r="CG21" s="680"/>
      <c r="CH21" s="680"/>
      <c r="CI21" s="680" t="str">
        <f>IF(+'4. Schoonmaakrooster'!CO28=0,"",'4. Schoonmaakrooster'!CO28)</f>
        <v/>
      </c>
      <c r="CJ21" s="680"/>
      <c r="CK21" s="680"/>
      <c r="CL21" s="680" t="str">
        <f>IF(+'4. Schoonmaakrooster'!CR28=0,"",'4. Schoonmaakrooster'!CR28)</f>
        <v/>
      </c>
      <c r="CM21" s="680"/>
      <c r="CN21" s="692"/>
      <c r="CO21" s="260"/>
      <c r="CP21" s="354"/>
      <c r="CQ21" s="109"/>
      <c r="CR21" s="135"/>
      <c r="CS21" s="135"/>
      <c r="CT21" s="135"/>
      <c r="CU21" s="135"/>
      <c r="CV21" s="135"/>
      <c r="CW21" s="135"/>
      <c r="CY21" s="86" t="e">
        <f>+IF(COUNTA(T21:CN21)=#REF!,1,0)</f>
        <v>#REF!</v>
      </c>
      <c r="DM21" s="86" t="e">
        <f>+IF(OR('3. Resultaat planning'!$Z$38&lt;0,'3. Resultaat planning'!$AJ$38&lt;0,'3. Resultaat planning'!$AT$38&lt;0,'3. Resultaat planning'!$BD$38&lt;0),0,IF(COUNTA(T21:CN21)=#REF!,1,0))</f>
        <v>#REF!</v>
      </c>
    </row>
    <row r="22" spans="1:117" ht="14.1" customHeight="1" x14ac:dyDescent="0.3">
      <c r="A22" s="347"/>
      <c r="B22" s="348"/>
      <c r="C22" s="678" t="str">
        <f>+'4. Schoonmaakrooster'!C29:N29</f>
        <v/>
      </c>
      <c r="D22" s="678"/>
      <c r="E22" s="678"/>
      <c r="F22" s="678"/>
      <c r="G22" s="678"/>
      <c r="H22" s="678"/>
      <c r="I22" s="678"/>
      <c r="J22" s="678"/>
      <c r="K22" s="678"/>
      <c r="L22" s="678"/>
      <c r="M22" s="678"/>
      <c r="N22" s="678"/>
      <c r="O22" s="678"/>
      <c r="P22" s="678"/>
      <c r="Q22" s="407" t="str">
        <f>IF('4. Schoonmaakrooster'!O29="","",60*'4. Schoonmaakrooster'!O29)</f>
        <v/>
      </c>
      <c r="R22" s="408" t="str">
        <f>+'4. Schoonmaakrooster'!X29</f>
        <v/>
      </c>
      <c r="S22" s="375" t="str">
        <f>+'4. Schoonmaakrooster'!Y29</f>
        <v/>
      </c>
      <c r="T22" s="679" t="str">
        <f>IF(+'4. Schoonmaakrooster'!Z29=0,"",'4. Schoonmaakrooster'!Z29)</f>
        <v/>
      </c>
      <c r="U22" s="680"/>
      <c r="V22" s="680"/>
      <c r="W22" s="680" t="str">
        <f>IF(+'4. Schoonmaakrooster'!AC29=0,"",'4. Schoonmaakrooster'!AC29)</f>
        <v/>
      </c>
      <c r="X22" s="680"/>
      <c r="Y22" s="680"/>
      <c r="Z22" s="680" t="str">
        <f>IF(+'4. Schoonmaakrooster'!AF29=0,"",'4. Schoonmaakrooster'!AF29)</f>
        <v/>
      </c>
      <c r="AA22" s="680"/>
      <c r="AB22" s="680"/>
      <c r="AC22" s="680" t="str">
        <f>IF(+'4. Schoonmaakrooster'!AI29=0,"",'4. Schoonmaakrooster'!AI29)</f>
        <v/>
      </c>
      <c r="AD22" s="680"/>
      <c r="AE22" s="680"/>
      <c r="AF22" s="680" t="str">
        <f>IF(+'4. Schoonmaakrooster'!AL29=0,"",'4. Schoonmaakrooster'!AL29)</f>
        <v/>
      </c>
      <c r="AG22" s="680"/>
      <c r="AH22" s="680"/>
      <c r="AI22" s="680" t="str">
        <f>IF(+'4. Schoonmaakrooster'!AO29=0,"",'4. Schoonmaakrooster'!AO29)</f>
        <v/>
      </c>
      <c r="AJ22" s="680"/>
      <c r="AK22" s="680"/>
      <c r="AL22" s="680" t="str">
        <f>IF(+'4. Schoonmaakrooster'!AR29=0,"",'4. Schoonmaakrooster'!AR29)</f>
        <v/>
      </c>
      <c r="AM22" s="680"/>
      <c r="AN22" s="692"/>
      <c r="AO22" s="261"/>
      <c r="AP22" s="261"/>
      <c r="AQ22" s="679" t="str">
        <f>IF(+'4. Schoonmaakrooster'!AW29=0,"",'4. Schoonmaakrooster'!AW29)</f>
        <v/>
      </c>
      <c r="AR22" s="680"/>
      <c r="AS22" s="680"/>
      <c r="AT22" s="680" t="str">
        <f>IF(+'4. Schoonmaakrooster'!AZ29=0,"",'4. Schoonmaakrooster'!AZ29)</f>
        <v/>
      </c>
      <c r="AU22" s="680"/>
      <c r="AV22" s="680"/>
      <c r="AW22" s="680" t="str">
        <f>IF(+'4. Schoonmaakrooster'!BC29=0,"",'4. Schoonmaakrooster'!BC29)</f>
        <v/>
      </c>
      <c r="AX22" s="680"/>
      <c r="AY22" s="680"/>
      <c r="AZ22" s="680" t="str">
        <f>IF(+'4. Schoonmaakrooster'!BF29=0,"",'4. Schoonmaakrooster'!BF29)</f>
        <v/>
      </c>
      <c r="BA22" s="680"/>
      <c r="BB22" s="692"/>
      <c r="BC22" s="348"/>
      <c r="BD22" s="261"/>
      <c r="BE22" s="679" t="str">
        <f>IF(+'4. Schoonmaakrooster'!BK29=0,"",'4. Schoonmaakrooster'!BK29)</f>
        <v/>
      </c>
      <c r="BF22" s="680"/>
      <c r="BG22" s="680"/>
      <c r="BH22" s="680" t="str">
        <f>IF(+'4. Schoonmaakrooster'!BN29=0,"",'4. Schoonmaakrooster'!BN29)</f>
        <v/>
      </c>
      <c r="BI22" s="680"/>
      <c r="BJ22" s="680"/>
      <c r="BK22" s="680" t="str">
        <f>IF(+'4. Schoonmaakrooster'!BQ29=0,"",'4. Schoonmaakrooster'!BQ29)</f>
        <v/>
      </c>
      <c r="BL22" s="680"/>
      <c r="BM22" s="680"/>
      <c r="BN22" s="680" t="str">
        <f>IF(+'4. Schoonmaakrooster'!BT29=0,"",'4. Schoonmaakrooster'!BT29)</f>
        <v/>
      </c>
      <c r="BO22" s="680"/>
      <c r="BP22" s="680"/>
      <c r="BQ22" s="680" t="str">
        <f>IF(+'4. Schoonmaakrooster'!BW29=0,"",'4. Schoonmaakrooster'!BW29)</f>
        <v/>
      </c>
      <c r="BR22" s="680"/>
      <c r="BS22" s="680"/>
      <c r="BT22" s="680" t="str">
        <f>IF(+'4. Schoonmaakrooster'!BZ29=0,"",'4. Schoonmaakrooster'!BZ29)</f>
        <v/>
      </c>
      <c r="BU22" s="680"/>
      <c r="BV22" s="680"/>
      <c r="BW22" s="680" t="str">
        <f>IF(+'4. Schoonmaakrooster'!CC29=0,"",'4. Schoonmaakrooster'!CC29)</f>
        <v/>
      </c>
      <c r="BX22" s="680"/>
      <c r="BY22" s="680"/>
      <c r="BZ22" s="680" t="str">
        <f>IF(+'4. Schoonmaakrooster'!CF29=0,"",'4. Schoonmaakrooster'!CF29)</f>
        <v/>
      </c>
      <c r="CA22" s="680"/>
      <c r="CB22" s="680"/>
      <c r="CC22" s="680" t="str">
        <f>IF(+'4. Schoonmaakrooster'!CI29=0,"",'4. Schoonmaakrooster'!CI29)</f>
        <v/>
      </c>
      <c r="CD22" s="680"/>
      <c r="CE22" s="680"/>
      <c r="CF22" s="680" t="str">
        <f>IF(+'4. Schoonmaakrooster'!CL29=0,"",'4. Schoonmaakrooster'!CL29)</f>
        <v/>
      </c>
      <c r="CG22" s="680"/>
      <c r="CH22" s="680"/>
      <c r="CI22" s="680" t="str">
        <f>IF(+'4. Schoonmaakrooster'!CO29=0,"",'4. Schoonmaakrooster'!CO29)</f>
        <v/>
      </c>
      <c r="CJ22" s="680"/>
      <c r="CK22" s="680"/>
      <c r="CL22" s="680" t="str">
        <f>IF(+'4. Schoonmaakrooster'!CR29=0,"",'4. Schoonmaakrooster'!CR29)</f>
        <v/>
      </c>
      <c r="CM22" s="680"/>
      <c r="CN22" s="692"/>
      <c r="CO22" s="260"/>
      <c r="CP22" s="354"/>
      <c r="CQ22" s="109"/>
      <c r="CR22" s="135"/>
      <c r="CS22" s="135"/>
      <c r="CT22" s="135"/>
      <c r="CU22" s="135"/>
      <c r="CV22" s="135"/>
      <c r="CW22" s="135"/>
      <c r="CY22" s="86" t="e">
        <f>+IF(COUNTA(T22:CN22)=#REF!,1,0)</f>
        <v>#REF!</v>
      </c>
      <c r="DM22" s="86" t="e">
        <f>+IF(OR('3. Resultaat planning'!$Z$38&lt;0,'3. Resultaat planning'!$AJ$38&lt;0,'3. Resultaat planning'!$AT$38&lt;0,'3. Resultaat planning'!$BD$38&lt;0),0,IF(COUNTA(T22:CN22)=#REF!,1,0))</f>
        <v>#REF!</v>
      </c>
    </row>
    <row r="23" spans="1:117" ht="14.1" customHeight="1" x14ac:dyDescent="0.3">
      <c r="A23" s="347"/>
      <c r="B23" s="348"/>
      <c r="C23" s="678" t="str">
        <f>+'4. Schoonmaakrooster'!C30:N30</f>
        <v/>
      </c>
      <c r="D23" s="678"/>
      <c r="E23" s="678"/>
      <c r="F23" s="678"/>
      <c r="G23" s="678"/>
      <c r="H23" s="678"/>
      <c r="I23" s="678"/>
      <c r="J23" s="678"/>
      <c r="K23" s="678"/>
      <c r="L23" s="678"/>
      <c r="M23" s="678"/>
      <c r="N23" s="678"/>
      <c r="O23" s="678"/>
      <c r="P23" s="678"/>
      <c r="Q23" s="407" t="str">
        <f>IF('4. Schoonmaakrooster'!O30="","",60*'4. Schoonmaakrooster'!O30)</f>
        <v/>
      </c>
      <c r="R23" s="408" t="str">
        <f>+'4. Schoonmaakrooster'!X30</f>
        <v/>
      </c>
      <c r="S23" s="375" t="str">
        <f>+'4. Schoonmaakrooster'!Y30</f>
        <v/>
      </c>
      <c r="T23" s="679" t="str">
        <f>IF(+'4. Schoonmaakrooster'!Z30=0,"",'4. Schoonmaakrooster'!Z30)</f>
        <v/>
      </c>
      <c r="U23" s="680"/>
      <c r="V23" s="680"/>
      <c r="W23" s="680" t="str">
        <f>IF(+'4. Schoonmaakrooster'!AC30=0,"",'4. Schoonmaakrooster'!AC30)</f>
        <v/>
      </c>
      <c r="X23" s="680"/>
      <c r="Y23" s="680"/>
      <c r="Z23" s="680" t="str">
        <f>IF(+'4. Schoonmaakrooster'!AF30=0,"",'4. Schoonmaakrooster'!AF30)</f>
        <v/>
      </c>
      <c r="AA23" s="680"/>
      <c r="AB23" s="680"/>
      <c r="AC23" s="680" t="str">
        <f>IF(+'4. Schoonmaakrooster'!AI30=0,"",'4. Schoonmaakrooster'!AI30)</f>
        <v/>
      </c>
      <c r="AD23" s="680"/>
      <c r="AE23" s="680"/>
      <c r="AF23" s="680" t="str">
        <f>IF(+'4. Schoonmaakrooster'!AL30=0,"",'4. Schoonmaakrooster'!AL30)</f>
        <v/>
      </c>
      <c r="AG23" s="680"/>
      <c r="AH23" s="680"/>
      <c r="AI23" s="680" t="str">
        <f>IF(+'4. Schoonmaakrooster'!AO30=0,"",'4. Schoonmaakrooster'!AO30)</f>
        <v/>
      </c>
      <c r="AJ23" s="680"/>
      <c r="AK23" s="680"/>
      <c r="AL23" s="680" t="str">
        <f>IF(+'4. Schoonmaakrooster'!AR30=0,"",'4. Schoonmaakrooster'!AR30)</f>
        <v/>
      </c>
      <c r="AM23" s="680"/>
      <c r="AN23" s="692"/>
      <c r="AO23" s="261"/>
      <c r="AP23" s="261"/>
      <c r="AQ23" s="679" t="str">
        <f>IF(+'4. Schoonmaakrooster'!AW30=0,"",'4. Schoonmaakrooster'!AW30)</f>
        <v/>
      </c>
      <c r="AR23" s="680"/>
      <c r="AS23" s="680"/>
      <c r="AT23" s="680" t="str">
        <f>IF(+'4. Schoonmaakrooster'!AZ30=0,"",'4. Schoonmaakrooster'!AZ30)</f>
        <v/>
      </c>
      <c r="AU23" s="680"/>
      <c r="AV23" s="680"/>
      <c r="AW23" s="680" t="str">
        <f>IF(+'4. Schoonmaakrooster'!BC30=0,"",'4. Schoonmaakrooster'!BC30)</f>
        <v/>
      </c>
      <c r="AX23" s="680"/>
      <c r="AY23" s="680"/>
      <c r="AZ23" s="680" t="str">
        <f>IF(+'4. Schoonmaakrooster'!BF30=0,"",'4. Schoonmaakrooster'!BF30)</f>
        <v/>
      </c>
      <c r="BA23" s="680"/>
      <c r="BB23" s="692"/>
      <c r="BC23" s="348"/>
      <c r="BD23" s="261"/>
      <c r="BE23" s="679" t="str">
        <f>IF(+'4. Schoonmaakrooster'!BK30=0,"",'4. Schoonmaakrooster'!BK30)</f>
        <v/>
      </c>
      <c r="BF23" s="680"/>
      <c r="BG23" s="680"/>
      <c r="BH23" s="680" t="str">
        <f>IF(+'4. Schoonmaakrooster'!BN30=0,"",'4. Schoonmaakrooster'!BN30)</f>
        <v/>
      </c>
      <c r="BI23" s="680"/>
      <c r="BJ23" s="680"/>
      <c r="BK23" s="680" t="str">
        <f>IF(+'4. Schoonmaakrooster'!BQ30=0,"",'4. Schoonmaakrooster'!BQ30)</f>
        <v/>
      </c>
      <c r="BL23" s="680"/>
      <c r="BM23" s="680"/>
      <c r="BN23" s="680" t="str">
        <f>IF(+'4. Schoonmaakrooster'!BT30=0,"",'4. Schoonmaakrooster'!BT30)</f>
        <v/>
      </c>
      <c r="BO23" s="680"/>
      <c r="BP23" s="680"/>
      <c r="BQ23" s="680" t="str">
        <f>IF(+'4. Schoonmaakrooster'!BW30=0,"",'4. Schoonmaakrooster'!BW30)</f>
        <v/>
      </c>
      <c r="BR23" s="680"/>
      <c r="BS23" s="680"/>
      <c r="BT23" s="680" t="str">
        <f>IF(+'4. Schoonmaakrooster'!BZ30=0,"",'4. Schoonmaakrooster'!BZ30)</f>
        <v/>
      </c>
      <c r="BU23" s="680"/>
      <c r="BV23" s="680"/>
      <c r="BW23" s="680" t="str">
        <f>IF(+'4. Schoonmaakrooster'!CC30=0,"",'4. Schoonmaakrooster'!CC30)</f>
        <v/>
      </c>
      <c r="BX23" s="680"/>
      <c r="BY23" s="680"/>
      <c r="BZ23" s="680" t="str">
        <f>IF(+'4. Schoonmaakrooster'!CF30=0,"",'4. Schoonmaakrooster'!CF30)</f>
        <v/>
      </c>
      <c r="CA23" s="680"/>
      <c r="CB23" s="680"/>
      <c r="CC23" s="680" t="str">
        <f>IF(+'4. Schoonmaakrooster'!CI30=0,"",'4. Schoonmaakrooster'!CI30)</f>
        <v/>
      </c>
      <c r="CD23" s="680"/>
      <c r="CE23" s="680"/>
      <c r="CF23" s="680" t="str">
        <f>IF(+'4. Schoonmaakrooster'!CL30=0,"",'4. Schoonmaakrooster'!CL30)</f>
        <v/>
      </c>
      <c r="CG23" s="680"/>
      <c r="CH23" s="680"/>
      <c r="CI23" s="680" t="str">
        <f>IF(+'4. Schoonmaakrooster'!CO30=0,"",'4. Schoonmaakrooster'!CO30)</f>
        <v/>
      </c>
      <c r="CJ23" s="680"/>
      <c r="CK23" s="680"/>
      <c r="CL23" s="680" t="str">
        <f>IF(+'4. Schoonmaakrooster'!CR30=0,"",'4. Schoonmaakrooster'!CR30)</f>
        <v/>
      </c>
      <c r="CM23" s="680"/>
      <c r="CN23" s="692"/>
      <c r="CO23" s="260"/>
      <c r="CP23" s="354"/>
      <c r="CQ23" s="109"/>
      <c r="CR23" s="135"/>
      <c r="CS23" s="135"/>
      <c r="CT23" s="135"/>
      <c r="CU23" s="135"/>
      <c r="CV23" s="135"/>
      <c r="CW23" s="135"/>
      <c r="CY23" s="86" t="e">
        <f>+IF(COUNTA(T23:CN23)=#REF!,1,0)</f>
        <v>#REF!</v>
      </c>
      <c r="DM23" s="86" t="e">
        <f>+IF(OR('3. Resultaat planning'!$Z$38&lt;0,'3. Resultaat planning'!$AJ$38&lt;0,'3. Resultaat planning'!$AT$38&lt;0,'3. Resultaat planning'!$BD$38&lt;0),0,IF(COUNTA(T23:CN23)=#REF!,1,0))</f>
        <v>#REF!</v>
      </c>
    </row>
    <row r="24" spans="1:117" ht="14.1" customHeight="1" x14ac:dyDescent="0.3">
      <c r="A24" s="347"/>
      <c r="B24" s="348"/>
      <c r="C24" s="678" t="str">
        <f>+'4. Schoonmaakrooster'!C31:N31</f>
        <v/>
      </c>
      <c r="D24" s="678"/>
      <c r="E24" s="678"/>
      <c r="F24" s="678"/>
      <c r="G24" s="678"/>
      <c r="H24" s="678"/>
      <c r="I24" s="678"/>
      <c r="J24" s="678"/>
      <c r="K24" s="678"/>
      <c r="L24" s="678"/>
      <c r="M24" s="678"/>
      <c r="N24" s="678"/>
      <c r="O24" s="678"/>
      <c r="P24" s="678"/>
      <c r="Q24" s="407" t="str">
        <f>IF('4. Schoonmaakrooster'!O31="","",60*'4. Schoonmaakrooster'!O31)</f>
        <v/>
      </c>
      <c r="R24" s="408" t="str">
        <f>+'4. Schoonmaakrooster'!X31</f>
        <v/>
      </c>
      <c r="S24" s="375" t="str">
        <f>+'4. Schoonmaakrooster'!Y31</f>
        <v/>
      </c>
      <c r="T24" s="679" t="str">
        <f>IF(+'4. Schoonmaakrooster'!Z31=0,"",'4. Schoonmaakrooster'!Z31)</f>
        <v/>
      </c>
      <c r="U24" s="680"/>
      <c r="V24" s="680"/>
      <c r="W24" s="680" t="str">
        <f>IF(+'4. Schoonmaakrooster'!AC31=0,"",'4. Schoonmaakrooster'!AC31)</f>
        <v/>
      </c>
      <c r="X24" s="680"/>
      <c r="Y24" s="680"/>
      <c r="Z24" s="680" t="str">
        <f>IF(+'4. Schoonmaakrooster'!AF31=0,"",'4. Schoonmaakrooster'!AF31)</f>
        <v/>
      </c>
      <c r="AA24" s="680"/>
      <c r="AB24" s="680"/>
      <c r="AC24" s="680" t="str">
        <f>IF(+'4. Schoonmaakrooster'!AI31=0,"",'4. Schoonmaakrooster'!AI31)</f>
        <v/>
      </c>
      <c r="AD24" s="680"/>
      <c r="AE24" s="680"/>
      <c r="AF24" s="680" t="str">
        <f>IF(+'4. Schoonmaakrooster'!AL31=0,"",'4. Schoonmaakrooster'!AL31)</f>
        <v/>
      </c>
      <c r="AG24" s="680"/>
      <c r="AH24" s="680"/>
      <c r="AI24" s="680" t="str">
        <f>IF(+'4. Schoonmaakrooster'!AO31=0,"",'4. Schoonmaakrooster'!AO31)</f>
        <v/>
      </c>
      <c r="AJ24" s="680"/>
      <c r="AK24" s="680"/>
      <c r="AL24" s="680" t="str">
        <f>IF(+'4. Schoonmaakrooster'!AR31=0,"",'4. Schoonmaakrooster'!AR31)</f>
        <v/>
      </c>
      <c r="AM24" s="680"/>
      <c r="AN24" s="692"/>
      <c r="AO24" s="261"/>
      <c r="AP24" s="261"/>
      <c r="AQ24" s="679" t="str">
        <f>IF(+'4. Schoonmaakrooster'!AW31=0,"",'4. Schoonmaakrooster'!AW31)</f>
        <v/>
      </c>
      <c r="AR24" s="680"/>
      <c r="AS24" s="680"/>
      <c r="AT24" s="680" t="str">
        <f>IF(+'4. Schoonmaakrooster'!AZ31=0,"",'4. Schoonmaakrooster'!AZ31)</f>
        <v/>
      </c>
      <c r="AU24" s="680"/>
      <c r="AV24" s="680"/>
      <c r="AW24" s="680" t="str">
        <f>IF(+'4. Schoonmaakrooster'!BC31=0,"",'4. Schoonmaakrooster'!BC31)</f>
        <v/>
      </c>
      <c r="AX24" s="680"/>
      <c r="AY24" s="680"/>
      <c r="AZ24" s="680" t="str">
        <f>IF(+'4. Schoonmaakrooster'!BF31=0,"",'4. Schoonmaakrooster'!BF31)</f>
        <v/>
      </c>
      <c r="BA24" s="680"/>
      <c r="BB24" s="692"/>
      <c r="BC24" s="348"/>
      <c r="BD24" s="261"/>
      <c r="BE24" s="679" t="str">
        <f>IF(+'4. Schoonmaakrooster'!BK31=0,"",'4. Schoonmaakrooster'!BK31)</f>
        <v/>
      </c>
      <c r="BF24" s="680"/>
      <c r="BG24" s="680"/>
      <c r="BH24" s="680" t="str">
        <f>IF(+'4. Schoonmaakrooster'!BN31=0,"",'4. Schoonmaakrooster'!BN31)</f>
        <v/>
      </c>
      <c r="BI24" s="680"/>
      <c r="BJ24" s="680"/>
      <c r="BK24" s="680" t="str">
        <f>IF(+'4. Schoonmaakrooster'!BQ31=0,"",'4. Schoonmaakrooster'!BQ31)</f>
        <v/>
      </c>
      <c r="BL24" s="680"/>
      <c r="BM24" s="680"/>
      <c r="BN24" s="680" t="str">
        <f>IF(+'4. Schoonmaakrooster'!BT31=0,"",'4. Schoonmaakrooster'!BT31)</f>
        <v/>
      </c>
      <c r="BO24" s="680"/>
      <c r="BP24" s="680"/>
      <c r="BQ24" s="680" t="str">
        <f>IF(+'4. Schoonmaakrooster'!BW31=0,"",'4. Schoonmaakrooster'!BW31)</f>
        <v/>
      </c>
      <c r="BR24" s="680"/>
      <c r="BS24" s="680"/>
      <c r="BT24" s="680" t="str">
        <f>IF(+'4. Schoonmaakrooster'!BZ31=0,"",'4. Schoonmaakrooster'!BZ31)</f>
        <v/>
      </c>
      <c r="BU24" s="680"/>
      <c r="BV24" s="680"/>
      <c r="BW24" s="680" t="str">
        <f>IF(+'4. Schoonmaakrooster'!CC31=0,"",'4. Schoonmaakrooster'!CC31)</f>
        <v/>
      </c>
      <c r="BX24" s="680"/>
      <c r="BY24" s="680"/>
      <c r="BZ24" s="680" t="str">
        <f>IF(+'4. Schoonmaakrooster'!CF31=0,"",'4. Schoonmaakrooster'!CF31)</f>
        <v/>
      </c>
      <c r="CA24" s="680"/>
      <c r="CB24" s="680"/>
      <c r="CC24" s="680" t="str">
        <f>IF(+'4. Schoonmaakrooster'!CI31=0,"",'4. Schoonmaakrooster'!CI31)</f>
        <v/>
      </c>
      <c r="CD24" s="680"/>
      <c r="CE24" s="680"/>
      <c r="CF24" s="680" t="str">
        <f>IF(+'4. Schoonmaakrooster'!CL31=0,"",'4. Schoonmaakrooster'!CL31)</f>
        <v/>
      </c>
      <c r="CG24" s="680"/>
      <c r="CH24" s="680"/>
      <c r="CI24" s="680" t="str">
        <f>IF(+'4. Schoonmaakrooster'!CO31=0,"",'4. Schoonmaakrooster'!CO31)</f>
        <v/>
      </c>
      <c r="CJ24" s="680"/>
      <c r="CK24" s="680"/>
      <c r="CL24" s="680" t="str">
        <f>IF(+'4. Schoonmaakrooster'!CR31=0,"",'4. Schoonmaakrooster'!CR31)</f>
        <v/>
      </c>
      <c r="CM24" s="680"/>
      <c r="CN24" s="692"/>
      <c r="CO24" s="260"/>
      <c r="CP24" s="354"/>
      <c r="CQ24" s="109"/>
      <c r="CR24" s="135"/>
      <c r="CS24" s="135"/>
      <c r="CT24" s="135"/>
      <c r="CU24" s="135"/>
      <c r="CV24" s="135"/>
      <c r="CW24" s="135"/>
      <c r="CY24" s="86" t="e">
        <f>+IF(COUNTA(T24:CN24)=#REF!,1,0)</f>
        <v>#REF!</v>
      </c>
      <c r="DM24" s="86" t="e">
        <f>+IF(OR('3. Resultaat planning'!$Z$38&lt;0,'3. Resultaat planning'!$AJ$38&lt;0,'3. Resultaat planning'!$AT$38&lt;0,'3. Resultaat planning'!$BD$38&lt;0),0,IF(COUNTA(T24:CN24)=#REF!,1,0))</f>
        <v>#REF!</v>
      </c>
    </row>
    <row r="25" spans="1:117" ht="14.1" customHeight="1" x14ac:dyDescent="0.3">
      <c r="A25" s="347"/>
      <c r="B25" s="348"/>
      <c r="C25" s="678" t="str">
        <f>+'4. Schoonmaakrooster'!C32:N32</f>
        <v/>
      </c>
      <c r="D25" s="678"/>
      <c r="E25" s="678"/>
      <c r="F25" s="678"/>
      <c r="G25" s="678"/>
      <c r="H25" s="678"/>
      <c r="I25" s="678"/>
      <c r="J25" s="678"/>
      <c r="K25" s="678"/>
      <c r="L25" s="678"/>
      <c r="M25" s="678"/>
      <c r="N25" s="678"/>
      <c r="O25" s="678"/>
      <c r="P25" s="678"/>
      <c r="Q25" s="407" t="str">
        <f>IF('4. Schoonmaakrooster'!O32="","",60*'4. Schoonmaakrooster'!O32)</f>
        <v/>
      </c>
      <c r="R25" s="408" t="str">
        <f>+'4. Schoonmaakrooster'!X32</f>
        <v/>
      </c>
      <c r="S25" s="375" t="str">
        <f>+'4. Schoonmaakrooster'!Y32</f>
        <v/>
      </c>
      <c r="T25" s="679" t="str">
        <f>IF(+'4. Schoonmaakrooster'!Z32=0,"",'4. Schoonmaakrooster'!Z32)</f>
        <v/>
      </c>
      <c r="U25" s="680"/>
      <c r="V25" s="680"/>
      <c r="W25" s="680" t="str">
        <f>IF(+'4. Schoonmaakrooster'!AC32=0,"",'4. Schoonmaakrooster'!AC32)</f>
        <v/>
      </c>
      <c r="X25" s="680"/>
      <c r="Y25" s="680"/>
      <c r="Z25" s="680" t="str">
        <f>IF(+'4. Schoonmaakrooster'!AF32=0,"",'4. Schoonmaakrooster'!AF32)</f>
        <v/>
      </c>
      <c r="AA25" s="680"/>
      <c r="AB25" s="680"/>
      <c r="AC25" s="680" t="str">
        <f>IF(+'4. Schoonmaakrooster'!AI32=0,"",'4. Schoonmaakrooster'!AI32)</f>
        <v/>
      </c>
      <c r="AD25" s="680"/>
      <c r="AE25" s="680"/>
      <c r="AF25" s="680" t="str">
        <f>IF(+'4. Schoonmaakrooster'!AL32=0,"",'4. Schoonmaakrooster'!AL32)</f>
        <v/>
      </c>
      <c r="AG25" s="680"/>
      <c r="AH25" s="680"/>
      <c r="AI25" s="680" t="str">
        <f>IF(+'4. Schoonmaakrooster'!AO32=0,"",'4. Schoonmaakrooster'!AO32)</f>
        <v/>
      </c>
      <c r="AJ25" s="680"/>
      <c r="AK25" s="680"/>
      <c r="AL25" s="680" t="str">
        <f>IF(+'4. Schoonmaakrooster'!AR32=0,"",'4. Schoonmaakrooster'!AR32)</f>
        <v/>
      </c>
      <c r="AM25" s="680"/>
      <c r="AN25" s="692"/>
      <c r="AO25" s="261"/>
      <c r="AP25" s="261"/>
      <c r="AQ25" s="679" t="str">
        <f>IF(+'4. Schoonmaakrooster'!AW32=0,"",'4. Schoonmaakrooster'!AW32)</f>
        <v/>
      </c>
      <c r="AR25" s="680"/>
      <c r="AS25" s="680"/>
      <c r="AT25" s="680" t="str">
        <f>IF(+'4. Schoonmaakrooster'!AZ32=0,"",'4. Schoonmaakrooster'!AZ32)</f>
        <v/>
      </c>
      <c r="AU25" s="680"/>
      <c r="AV25" s="680"/>
      <c r="AW25" s="680" t="str">
        <f>IF(+'4. Schoonmaakrooster'!BC32=0,"",'4. Schoonmaakrooster'!BC32)</f>
        <v/>
      </c>
      <c r="AX25" s="680"/>
      <c r="AY25" s="680"/>
      <c r="AZ25" s="680" t="str">
        <f>IF(+'4. Schoonmaakrooster'!BF32=0,"",'4. Schoonmaakrooster'!BF32)</f>
        <v/>
      </c>
      <c r="BA25" s="680"/>
      <c r="BB25" s="692"/>
      <c r="BC25" s="348"/>
      <c r="BD25" s="261"/>
      <c r="BE25" s="679" t="str">
        <f>IF(+'4. Schoonmaakrooster'!BK32=0,"",'4. Schoonmaakrooster'!BK32)</f>
        <v/>
      </c>
      <c r="BF25" s="680"/>
      <c r="BG25" s="680"/>
      <c r="BH25" s="680" t="str">
        <f>IF(+'4. Schoonmaakrooster'!BN32=0,"",'4. Schoonmaakrooster'!BN32)</f>
        <v/>
      </c>
      <c r="BI25" s="680"/>
      <c r="BJ25" s="680"/>
      <c r="BK25" s="680" t="str">
        <f>IF(+'4. Schoonmaakrooster'!BQ32=0,"",'4. Schoonmaakrooster'!BQ32)</f>
        <v/>
      </c>
      <c r="BL25" s="680"/>
      <c r="BM25" s="680"/>
      <c r="BN25" s="680" t="str">
        <f>IF(+'4. Schoonmaakrooster'!BT32=0,"",'4. Schoonmaakrooster'!BT32)</f>
        <v/>
      </c>
      <c r="BO25" s="680"/>
      <c r="BP25" s="680"/>
      <c r="BQ25" s="680" t="str">
        <f>IF(+'4. Schoonmaakrooster'!BW32=0,"",'4. Schoonmaakrooster'!BW32)</f>
        <v/>
      </c>
      <c r="BR25" s="680"/>
      <c r="BS25" s="680"/>
      <c r="BT25" s="680" t="str">
        <f>IF(+'4. Schoonmaakrooster'!BZ32=0,"",'4. Schoonmaakrooster'!BZ32)</f>
        <v/>
      </c>
      <c r="BU25" s="680"/>
      <c r="BV25" s="680"/>
      <c r="BW25" s="680" t="str">
        <f>IF(+'4. Schoonmaakrooster'!CC32=0,"",'4. Schoonmaakrooster'!CC32)</f>
        <v/>
      </c>
      <c r="BX25" s="680"/>
      <c r="BY25" s="680"/>
      <c r="BZ25" s="680" t="str">
        <f>IF(+'4. Schoonmaakrooster'!CF32=0,"",'4. Schoonmaakrooster'!CF32)</f>
        <v/>
      </c>
      <c r="CA25" s="680"/>
      <c r="CB25" s="680"/>
      <c r="CC25" s="680" t="str">
        <f>IF(+'4. Schoonmaakrooster'!CI32=0,"",'4. Schoonmaakrooster'!CI32)</f>
        <v/>
      </c>
      <c r="CD25" s="680"/>
      <c r="CE25" s="680"/>
      <c r="CF25" s="680" t="str">
        <f>IF(+'4. Schoonmaakrooster'!CL32=0,"",'4. Schoonmaakrooster'!CL32)</f>
        <v/>
      </c>
      <c r="CG25" s="680"/>
      <c r="CH25" s="680"/>
      <c r="CI25" s="680" t="str">
        <f>IF(+'4. Schoonmaakrooster'!CO32=0,"",'4. Schoonmaakrooster'!CO32)</f>
        <v/>
      </c>
      <c r="CJ25" s="680"/>
      <c r="CK25" s="680"/>
      <c r="CL25" s="680" t="str">
        <f>IF(+'4. Schoonmaakrooster'!CR32=0,"",'4. Schoonmaakrooster'!CR32)</f>
        <v/>
      </c>
      <c r="CM25" s="680"/>
      <c r="CN25" s="692"/>
      <c r="CO25" s="260"/>
      <c r="CP25" s="354"/>
      <c r="CQ25" s="109"/>
      <c r="CR25" s="135"/>
      <c r="CS25" s="135"/>
      <c r="CT25" s="135"/>
      <c r="CU25" s="135"/>
      <c r="CV25" s="135"/>
      <c r="CW25" s="135"/>
      <c r="CY25" s="86" t="e">
        <f>+IF(COUNTA(T25:CN25)=#REF!,1,0)</f>
        <v>#REF!</v>
      </c>
      <c r="DM25" s="86" t="e">
        <f>+IF(OR('3. Resultaat planning'!$Z$38&lt;0,'3. Resultaat planning'!$AJ$38&lt;0,'3. Resultaat planning'!$AT$38&lt;0,'3. Resultaat planning'!$BD$38&lt;0),0,IF(COUNTA(T25:CN25)=#REF!,1,0))</f>
        <v>#REF!</v>
      </c>
    </row>
    <row r="26" spans="1:117" ht="14.1" customHeight="1" x14ac:dyDescent="0.3">
      <c r="A26" s="347"/>
      <c r="B26" s="348"/>
      <c r="C26" s="678" t="str">
        <f>+'4. Schoonmaakrooster'!C33:N33</f>
        <v/>
      </c>
      <c r="D26" s="678"/>
      <c r="E26" s="678"/>
      <c r="F26" s="678"/>
      <c r="G26" s="678"/>
      <c r="H26" s="678"/>
      <c r="I26" s="678"/>
      <c r="J26" s="678"/>
      <c r="K26" s="678"/>
      <c r="L26" s="678"/>
      <c r="M26" s="678"/>
      <c r="N26" s="678"/>
      <c r="O26" s="678"/>
      <c r="P26" s="678"/>
      <c r="Q26" s="407" t="str">
        <f>IF('4. Schoonmaakrooster'!O33="","",60*'4. Schoonmaakrooster'!O33)</f>
        <v/>
      </c>
      <c r="R26" s="408" t="str">
        <f>+'4. Schoonmaakrooster'!X33</f>
        <v/>
      </c>
      <c r="S26" s="375" t="str">
        <f>+'4. Schoonmaakrooster'!Y33</f>
        <v/>
      </c>
      <c r="T26" s="679" t="str">
        <f>IF(+'4. Schoonmaakrooster'!Z33=0,"",'4. Schoonmaakrooster'!Z33)</f>
        <v/>
      </c>
      <c r="U26" s="680"/>
      <c r="V26" s="680"/>
      <c r="W26" s="680" t="str">
        <f>IF(+'4. Schoonmaakrooster'!AC33=0,"",'4. Schoonmaakrooster'!AC33)</f>
        <v/>
      </c>
      <c r="X26" s="680"/>
      <c r="Y26" s="680"/>
      <c r="Z26" s="680" t="str">
        <f>IF(+'4. Schoonmaakrooster'!AF33=0,"",'4. Schoonmaakrooster'!AF33)</f>
        <v/>
      </c>
      <c r="AA26" s="680"/>
      <c r="AB26" s="680"/>
      <c r="AC26" s="680" t="str">
        <f>IF(+'4. Schoonmaakrooster'!AI33=0,"",'4. Schoonmaakrooster'!AI33)</f>
        <v/>
      </c>
      <c r="AD26" s="680"/>
      <c r="AE26" s="680"/>
      <c r="AF26" s="680" t="str">
        <f>IF(+'4. Schoonmaakrooster'!AL33=0,"",'4. Schoonmaakrooster'!AL33)</f>
        <v/>
      </c>
      <c r="AG26" s="680"/>
      <c r="AH26" s="680"/>
      <c r="AI26" s="680" t="str">
        <f>IF(+'4. Schoonmaakrooster'!AO33=0,"",'4. Schoonmaakrooster'!AO33)</f>
        <v/>
      </c>
      <c r="AJ26" s="680"/>
      <c r="AK26" s="680"/>
      <c r="AL26" s="680" t="str">
        <f>IF(+'4. Schoonmaakrooster'!AR33=0,"",'4. Schoonmaakrooster'!AR33)</f>
        <v/>
      </c>
      <c r="AM26" s="680"/>
      <c r="AN26" s="692"/>
      <c r="AO26" s="261"/>
      <c r="AP26" s="261"/>
      <c r="AQ26" s="679" t="str">
        <f>IF(+'4. Schoonmaakrooster'!AW33=0,"",'4. Schoonmaakrooster'!AW33)</f>
        <v/>
      </c>
      <c r="AR26" s="680"/>
      <c r="AS26" s="680"/>
      <c r="AT26" s="680" t="str">
        <f>IF(+'4. Schoonmaakrooster'!AZ33=0,"",'4. Schoonmaakrooster'!AZ33)</f>
        <v/>
      </c>
      <c r="AU26" s="680"/>
      <c r="AV26" s="680"/>
      <c r="AW26" s="680" t="str">
        <f>IF(+'4. Schoonmaakrooster'!BC33=0,"",'4. Schoonmaakrooster'!BC33)</f>
        <v/>
      </c>
      <c r="AX26" s="680"/>
      <c r="AY26" s="680"/>
      <c r="AZ26" s="680" t="str">
        <f>IF(+'4. Schoonmaakrooster'!BF33=0,"",'4. Schoonmaakrooster'!BF33)</f>
        <v/>
      </c>
      <c r="BA26" s="680"/>
      <c r="BB26" s="692"/>
      <c r="BC26" s="348"/>
      <c r="BD26" s="261"/>
      <c r="BE26" s="679" t="str">
        <f>IF(+'4. Schoonmaakrooster'!BK33=0,"",'4. Schoonmaakrooster'!BK33)</f>
        <v/>
      </c>
      <c r="BF26" s="680"/>
      <c r="BG26" s="680"/>
      <c r="BH26" s="680" t="str">
        <f>IF(+'4. Schoonmaakrooster'!BN33=0,"",'4. Schoonmaakrooster'!BN33)</f>
        <v/>
      </c>
      <c r="BI26" s="680"/>
      <c r="BJ26" s="680"/>
      <c r="BK26" s="680" t="str">
        <f>IF(+'4. Schoonmaakrooster'!BQ33=0,"",'4. Schoonmaakrooster'!BQ33)</f>
        <v/>
      </c>
      <c r="BL26" s="680"/>
      <c r="BM26" s="680"/>
      <c r="BN26" s="680" t="str">
        <f>IF(+'4. Schoonmaakrooster'!BT33=0,"",'4. Schoonmaakrooster'!BT33)</f>
        <v/>
      </c>
      <c r="BO26" s="680"/>
      <c r="BP26" s="680"/>
      <c r="BQ26" s="680" t="str">
        <f>IF(+'4. Schoonmaakrooster'!BW33=0,"",'4. Schoonmaakrooster'!BW33)</f>
        <v/>
      </c>
      <c r="BR26" s="680"/>
      <c r="BS26" s="680"/>
      <c r="BT26" s="680" t="str">
        <f>IF(+'4. Schoonmaakrooster'!BZ33=0,"",'4. Schoonmaakrooster'!BZ33)</f>
        <v/>
      </c>
      <c r="BU26" s="680"/>
      <c r="BV26" s="680"/>
      <c r="BW26" s="680" t="str">
        <f>IF(+'4. Schoonmaakrooster'!CC33=0,"",'4. Schoonmaakrooster'!CC33)</f>
        <v/>
      </c>
      <c r="BX26" s="680"/>
      <c r="BY26" s="680"/>
      <c r="BZ26" s="680" t="str">
        <f>IF(+'4. Schoonmaakrooster'!CF33=0,"",'4. Schoonmaakrooster'!CF33)</f>
        <v/>
      </c>
      <c r="CA26" s="680"/>
      <c r="CB26" s="680"/>
      <c r="CC26" s="680" t="str">
        <f>IF(+'4. Schoonmaakrooster'!CI33=0,"",'4. Schoonmaakrooster'!CI33)</f>
        <v/>
      </c>
      <c r="CD26" s="680"/>
      <c r="CE26" s="680"/>
      <c r="CF26" s="680" t="str">
        <f>IF(+'4. Schoonmaakrooster'!CL33=0,"",'4. Schoonmaakrooster'!CL33)</f>
        <v/>
      </c>
      <c r="CG26" s="680"/>
      <c r="CH26" s="680"/>
      <c r="CI26" s="680" t="str">
        <f>IF(+'4. Schoonmaakrooster'!CO33=0,"",'4. Schoonmaakrooster'!CO33)</f>
        <v/>
      </c>
      <c r="CJ26" s="680"/>
      <c r="CK26" s="680"/>
      <c r="CL26" s="680" t="str">
        <f>IF(+'4. Schoonmaakrooster'!CR33=0,"",'4. Schoonmaakrooster'!CR33)</f>
        <v/>
      </c>
      <c r="CM26" s="680"/>
      <c r="CN26" s="692"/>
      <c r="CO26" s="260"/>
      <c r="CP26" s="354"/>
      <c r="CQ26" s="109"/>
      <c r="CR26" s="135"/>
      <c r="CS26" s="135"/>
      <c r="CT26" s="135"/>
      <c r="CU26" s="135"/>
      <c r="CV26" s="135"/>
      <c r="CW26" s="135"/>
      <c r="CY26" s="86" t="e">
        <f>+IF(COUNTA(T26:CN26)=#REF!,1,0)</f>
        <v>#REF!</v>
      </c>
      <c r="DM26" s="86" t="e">
        <f>+IF(OR('3. Resultaat planning'!$Z$38&lt;0,'3. Resultaat planning'!$AJ$38&lt;0,'3. Resultaat planning'!$AT$38&lt;0,'3. Resultaat planning'!$BD$38&lt;0),0,IF(COUNTA(T26:CN26)=#REF!,1,0))</f>
        <v>#REF!</v>
      </c>
    </row>
    <row r="27" spans="1:117" ht="14.1" customHeight="1" x14ac:dyDescent="0.3">
      <c r="A27" s="347"/>
      <c r="B27" s="348"/>
      <c r="C27" s="678" t="str">
        <f>+'4. Schoonmaakrooster'!C34:N34</f>
        <v/>
      </c>
      <c r="D27" s="678"/>
      <c r="E27" s="678"/>
      <c r="F27" s="678"/>
      <c r="G27" s="678"/>
      <c r="H27" s="678"/>
      <c r="I27" s="678"/>
      <c r="J27" s="678"/>
      <c r="K27" s="678"/>
      <c r="L27" s="678"/>
      <c r="M27" s="678"/>
      <c r="N27" s="678"/>
      <c r="O27" s="678"/>
      <c r="P27" s="678"/>
      <c r="Q27" s="407" t="str">
        <f>IF('4. Schoonmaakrooster'!O34="","",60*'4. Schoonmaakrooster'!O34)</f>
        <v/>
      </c>
      <c r="R27" s="408" t="str">
        <f>+'4. Schoonmaakrooster'!X34</f>
        <v/>
      </c>
      <c r="S27" s="375" t="str">
        <f>+'4. Schoonmaakrooster'!Y34</f>
        <v/>
      </c>
      <c r="T27" s="679" t="str">
        <f>IF(+'4. Schoonmaakrooster'!Z34=0,"",'4. Schoonmaakrooster'!Z34)</f>
        <v/>
      </c>
      <c r="U27" s="680"/>
      <c r="V27" s="680"/>
      <c r="W27" s="680" t="str">
        <f>IF(+'4. Schoonmaakrooster'!AC34=0,"",'4. Schoonmaakrooster'!AC34)</f>
        <v/>
      </c>
      <c r="X27" s="680"/>
      <c r="Y27" s="680"/>
      <c r="Z27" s="680" t="str">
        <f>IF(+'4. Schoonmaakrooster'!AF34=0,"",'4. Schoonmaakrooster'!AF34)</f>
        <v/>
      </c>
      <c r="AA27" s="680"/>
      <c r="AB27" s="680"/>
      <c r="AC27" s="680" t="str">
        <f>IF(+'4. Schoonmaakrooster'!AI34=0,"",'4. Schoonmaakrooster'!AI34)</f>
        <v/>
      </c>
      <c r="AD27" s="680"/>
      <c r="AE27" s="680"/>
      <c r="AF27" s="680" t="str">
        <f>IF(+'4. Schoonmaakrooster'!AL34=0,"",'4. Schoonmaakrooster'!AL34)</f>
        <v/>
      </c>
      <c r="AG27" s="680"/>
      <c r="AH27" s="680"/>
      <c r="AI27" s="680" t="str">
        <f>IF(+'4. Schoonmaakrooster'!AO34=0,"",'4. Schoonmaakrooster'!AO34)</f>
        <v/>
      </c>
      <c r="AJ27" s="680"/>
      <c r="AK27" s="680"/>
      <c r="AL27" s="680" t="str">
        <f>IF(+'4. Schoonmaakrooster'!AR34=0,"",'4. Schoonmaakrooster'!AR34)</f>
        <v/>
      </c>
      <c r="AM27" s="680"/>
      <c r="AN27" s="692"/>
      <c r="AO27" s="261"/>
      <c r="AP27" s="261"/>
      <c r="AQ27" s="679" t="str">
        <f>IF(+'4. Schoonmaakrooster'!AW34=0,"",'4. Schoonmaakrooster'!AW34)</f>
        <v/>
      </c>
      <c r="AR27" s="680"/>
      <c r="AS27" s="680"/>
      <c r="AT27" s="680" t="str">
        <f>IF(+'4. Schoonmaakrooster'!AZ34=0,"",'4. Schoonmaakrooster'!AZ34)</f>
        <v/>
      </c>
      <c r="AU27" s="680"/>
      <c r="AV27" s="680"/>
      <c r="AW27" s="680" t="str">
        <f>IF(+'4. Schoonmaakrooster'!BC34=0,"",'4. Schoonmaakrooster'!BC34)</f>
        <v/>
      </c>
      <c r="AX27" s="680"/>
      <c r="AY27" s="680"/>
      <c r="AZ27" s="680" t="str">
        <f>IF(+'4. Schoonmaakrooster'!BF34=0,"",'4. Schoonmaakrooster'!BF34)</f>
        <v/>
      </c>
      <c r="BA27" s="680"/>
      <c r="BB27" s="692"/>
      <c r="BC27" s="348"/>
      <c r="BD27" s="261"/>
      <c r="BE27" s="679" t="str">
        <f>IF(+'4. Schoonmaakrooster'!BK34=0,"",'4. Schoonmaakrooster'!BK34)</f>
        <v/>
      </c>
      <c r="BF27" s="680"/>
      <c r="BG27" s="680"/>
      <c r="BH27" s="680" t="str">
        <f>IF(+'4. Schoonmaakrooster'!BN34=0,"",'4. Schoonmaakrooster'!BN34)</f>
        <v/>
      </c>
      <c r="BI27" s="680"/>
      <c r="BJ27" s="680"/>
      <c r="BK27" s="680" t="str">
        <f>IF(+'4. Schoonmaakrooster'!BQ34=0,"",'4. Schoonmaakrooster'!BQ34)</f>
        <v/>
      </c>
      <c r="BL27" s="680"/>
      <c r="BM27" s="680"/>
      <c r="BN27" s="680" t="str">
        <f>IF(+'4. Schoonmaakrooster'!BT34=0,"",'4. Schoonmaakrooster'!BT34)</f>
        <v/>
      </c>
      <c r="BO27" s="680"/>
      <c r="BP27" s="680"/>
      <c r="BQ27" s="680" t="str">
        <f>IF(+'4. Schoonmaakrooster'!BW34=0,"",'4. Schoonmaakrooster'!BW34)</f>
        <v/>
      </c>
      <c r="BR27" s="680"/>
      <c r="BS27" s="680"/>
      <c r="BT27" s="680" t="str">
        <f>IF(+'4. Schoonmaakrooster'!BZ34=0,"",'4. Schoonmaakrooster'!BZ34)</f>
        <v/>
      </c>
      <c r="BU27" s="680"/>
      <c r="BV27" s="680"/>
      <c r="BW27" s="680" t="str">
        <f>IF(+'4. Schoonmaakrooster'!CC34=0,"",'4. Schoonmaakrooster'!CC34)</f>
        <v/>
      </c>
      <c r="BX27" s="680"/>
      <c r="BY27" s="680"/>
      <c r="BZ27" s="680" t="str">
        <f>IF(+'4. Schoonmaakrooster'!CF34=0,"",'4. Schoonmaakrooster'!CF34)</f>
        <v/>
      </c>
      <c r="CA27" s="680"/>
      <c r="CB27" s="680"/>
      <c r="CC27" s="680" t="str">
        <f>IF(+'4. Schoonmaakrooster'!CI34=0,"",'4. Schoonmaakrooster'!CI34)</f>
        <v/>
      </c>
      <c r="CD27" s="680"/>
      <c r="CE27" s="680"/>
      <c r="CF27" s="680" t="str">
        <f>IF(+'4. Schoonmaakrooster'!CL34=0,"",'4. Schoonmaakrooster'!CL34)</f>
        <v/>
      </c>
      <c r="CG27" s="680"/>
      <c r="CH27" s="680"/>
      <c r="CI27" s="680" t="str">
        <f>IF(+'4. Schoonmaakrooster'!CO34=0,"",'4. Schoonmaakrooster'!CO34)</f>
        <v/>
      </c>
      <c r="CJ27" s="680"/>
      <c r="CK27" s="680"/>
      <c r="CL27" s="680" t="str">
        <f>IF(+'4. Schoonmaakrooster'!CR34=0,"",'4. Schoonmaakrooster'!CR34)</f>
        <v/>
      </c>
      <c r="CM27" s="680"/>
      <c r="CN27" s="692"/>
      <c r="CO27" s="260"/>
      <c r="CP27" s="354"/>
      <c r="CQ27" s="109"/>
      <c r="CR27" s="135"/>
      <c r="CS27" s="135"/>
      <c r="CT27" s="135"/>
      <c r="CU27" s="135"/>
      <c r="CV27" s="135"/>
      <c r="CW27" s="135"/>
      <c r="CY27" s="86" t="e">
        <f>+IF(COUNTA(T27:CN27)=#REF!,1,0)</f>
        <v>#REF!</v>
      </c>
      <c r="DM27" s="86" t="e">
        <f>+IF(OR('3. Resultaat planning'!$Z$38&lt;0,'3. Resultaat planning'!$AJ$38&lt;0,'3. Resultaat planning'!$AT$38&lt;0,'3. Resultaat planning'!$BD$38&lt;0),0,IF(COUNTA(T27:CN27)=#REF!,1,0))</f>
        <v>#REF!</v>
      </c>
    </row>
    <row r="28" spans="1:117" ht="14.1" customHeight="1" x14ac:dyDescent="0.3">
      <c r="A28" s="347"/>
      <c r="B28" s="348"/>
      <c r="C28" s="678" t="str">
        <f>+'4. Schoonmaakrooster'!C35:N35</f>
        <v/>
      </c>
      <c r="D28" s="678"/>
      <c r="E28" s="678"/>
      <c r="F28" s="678"/>
      <c r="G28" s="678"/>
      <c r="H28" s="678"/>
      <c r="I28" s="678"/>
      <c r="J28" s="678"/>
      <c r="K28" s="678"/>
      <c r="L28" s="678"/>
      <c r="M28" s="678"/>
      <c r="N28" s="678"/>
      <c r="O28" s="678"/>
      <c r="P28" s="678"/>
      <c r="Q28" s="407" t="str">
        <f>IF('4. Schoonmaakrooster'!O35="","",60*'4. Schoonmaakrooster'!O35)</f>
        <v/>
      </c>
      <c r="R28" s="408" t="str">
        <f>+'4. Schoonmaakrooster'!X35</f>
        <v/>
      </c>
      <c r="S28" s="375" t="str">
        <f>+'4. Schoonmaakrooster'!Y35</f>
        <v/>
      </c>
      <c r="T28" s="679" t="str">
        <f>IF(+'4. Schoonmaakrooster'!Z35=0,"",'4. Schoonmaakrooster'!Z35)</f>
        <v/>
      </c>
      <c r="U28" s="680"/>
      <c r="V28" s="680"/>
      <c r="W28" s="680" t="str">
        <f>IF(+'4. Schoonmaakrooster'!AC35=0,"",'4. Schoonmaakrooster'!AC35)</f>
        <v/>
      </c>
      <c r="X28" s="680"/>
      <c r="Y28" s="680"/>
      <c r="Z28" s="680" t="str">
        <f>IF(+'4. Schoonmaakrooster'!AF35=0,"",'4. Schoonmaakrooster'!AF35)</f>
        <v/>
      </c>
      <c r="AA28" s="680"/>
      <c r="AB28" s="680"/>
      <c r="AC28" s="680" t="str">
        <f>IF(+'4. Schoonmaakrooster'!AI35=0,"",'4. Schoonmaakrooster'!AI35)</f>
        <v/>
      </c>
      <c r="AD28" s="680"/>
      <c r="AE28" s="680"/>
      <c r="AF28" s="680" t="str">
        <f>IF(+'4. Schoonmaakrooster'!AL35=0,"",'4. Schoonmaakrooster'!AL35)</f>
        <v/>
      </c>
      <c r="AG28" s="680"/>
      <c r="AH28" s="680"/>
      <c r="AI28" s="680" t="str">
        <f>IF(+'4. Schoonmaakrooster'!AO35=0,"",'4. Schoonmaakrooster'!AO35)</f>
        <v/>
      </c>
      <c r="AJ28" s="680"/>
      <c r="AK28" s="680"/>
      <c r="AL28" s="680" t="str">
        <f>IF(+'4. Schoonmaakrooster'!AR35=0,"",'4. Schoonmaakrooster'!AR35)</f>
        <v/>
      </c>
      <c r="AM28" s="680"/>
      <c r="AN28" s="692"/>
      <c r="AO28" s="261"/>
      <c r="AP28" s="261"/>
      <c r="AQ28" s="679" t="str">
        <f>IF(+'4. Schoonmaakrooster'!AW35=0,"",'4. Schoonmaakrooster'!AW35)</f>
        <v/>
      </c>
      <c r="AR28" s="680"/>
      <c r="AS28" s="680"/>
      <c r="AT28" s="680" t="str">
        <f>IF(+'4. Schoonmaakrooster'!AZ35=0,"",'4. Schoonmaakrooster'!AZ35)</f>
        <v/>
      </c>
      <c r="AU28" s="680"/>
      <c r="AV28" s="680"/>
      <c r="AW28" s="680" t="str">
        <f>IF(+'4. Schoonmaakrooster'!BC35=0,"",'4. Schoonmaakrooster'!BC35)</f>
        <v/>
      </c>
      <c r="AX28" s="680"/>
      <c r="AY28" s="680"/>
      <c r="AZ28" s="680" t="str">
        <f>IF(+'4. Schoonmaakrooster'!BF35=0,"",'4. Schoonmaakrooster'!BF35)</f>
        <v/>
      </c>
      <c r="BA28" s="680"/>
      <c r="BB28" s="692"/>
      <c r="BC28" s="348"/>
      <c r="BD28" s="261"/>
      <c r="BE28" s="679" t="str">
        <f>IF(+'4. Schoonmaakrooster'!BK35=0,"",'4. Schoonmaakrooster'!BK35)</f>
        <v/>
      </c>
      <c r="BF28" s="680"/>
      <c r="BG28" s="680"/>
      <c r="BH28" s="680" t="str">
        <f>IF(+'4. Schoonmaakrooster'!BN35=0,"",'4. Schoonmaakrooster'!BN35)</f>
        <v/>
      </c>
      <c r="BI28" s="680"/>
      <c r="BJ28" s="680"/>
      <c r="BK28" s="680" t="str">
        <f>IF(+'4. Schoonmaakrooster'!BQ35=0,"",'4. Schoonmaakrooster'!BQ35)</f>
        <v/>
      </c>
      <c r="BL28" s="680"/>
      <c r="BM28" s="680"/>
      <c r="BN28" s="680" t="str">
        <f>IF(+'4. Schoonmaakrooster'!BT35=0,"",'4. Schoonmaakrooster'!BT35)</f>
        <v/>
      </c>
      <c r="BO28" s="680"/>
      <c r="BP28" s="680"/>
      <c r="BQ28" s="680" t="str">
        <f>IF(+'4. Schoonmaakrooster'!BW35=0,"",'4. Schoonmaakrooster'!BW35)</f>
        <v/>
      </c>
      <c r="BR28" s="680"/>
      <c r="BS28" s="680"/>
      <c r="BT28" s="680" t="str">
        <f>IF(+'4. Schoonmaakrooster'!BZ35=0,"",'4. Schoonmaakrooster'!BZ35)</f>
        <v/>
      </c>
      <c r="BU28" s="680"/>
      <c r="BV28" s="680"/>
      <c r="BW28" s="680" t="str">
        <f>IF(+'4. Schoonmaakrooster'!CC35=0,"",'4. Schoonmaakrooster'!CC35)</f>
        <v/>
      </c>
      <c r="BX28" s="680"/>
      <c r="BY28" s="680"/>
      <c r="BZ28" s="680" t="str">
        <f>IF(+'4. Schoonmaakrooster'!CF35=0,"",'4. Schoonmaakrooster'!CF35)</f>
        <v/>
      </c>
      <c r="CA28" s="680"/>
      <c r="CB28" s="680"/>
      <c r="CC28" s="680" t="str">
        <f>IF(+'4. Schoonmaakrooster'!CI35=0,"",'4. Schoonmaakrooster'!CI35)</f>
        <v/>
      </c>
      <c r="CD28" s="680"/>
      <c r="CE28" s="680"/>
      <c r="CF28" s="680" t="str">
        <f>IF(+'4. Schoonmaakrooster'!CL35=0,"",'4. Schoonmaakrooster'!CL35)</f>
        <v/>
      </c>
      <c r="CG28" s="680"/>
      <c r="CH28" s="680"/>
      <c r="CI28" s="680" t="str">
        <f>IF(+'4. Schoonmaakrooster'!CO35=0,"",'4. Schoonmaakrooster'!CO35)</f>
        <v/>
      </c>
      <c r="CJ28" s="680"/>
      <c r="CK28" s="680"/>
      <c r="CL28" s="680" t="str">
        <f>IF(+'4. Schoonmaakrooster'!CR35=0,"",'4. Schoonmaakrooster'!CR35)</f>
        <v/>
      </c>
      <c r="CM28" s="680"/>
      <c r="CN28" s="692"/>
      <c r="CO28" s="260"/>
      <c r="CP28" s="354"/>
      <c r="CQ28" s="109"/>
      <c r="CR28" s="135"/>
      <c r="CS28" s="135"/>
      <c r="CT28" s="135"/>
      <c r="CU28" s="135"/>
      <c r="CV28" s="135"/>
      <c r="CW28" s="135"/>
      <c r="CY28" s="86" t="e">
        <f>+IF(COUNTA(T28:CN28)=#REF!,1,0)</f>
        <v>#REF!</v>
      </c>
      <c r="DM28" s="86" t="e">
        <f>+IF(OR('3. Resultaat planning'!$Z$38&lt;0,'3. Resultaat planning'!$AJ$38&lt;0,'3. Resultaat planning'!$AT$38&lt;0,'3. Resultaat planning'!$BD$38&lt;0),0,IF(COUNTA(T28:CN28)=#REF!,1,0))</f>
        <v>#REF!</v>
      </c>
    </row>
    <row r="29" spans="1:117" ht="14.1" customHeight="1" x14ac:dyDescent="0.3">
      <c r="A29" s="347"/>
      <c r="B29" s="348"/>
      <c r="C29" s="678" t="str">
        <f>+'4. Schoonmaakrooster'!C36:N36</f>
        <v/>
      </c>
      <c r="D29" s="678"/>
      <c r="E29" s="678"/>
      <c r="F29" s="678"/>
      <c r="G29" s="678"/>
      <c r="H29" s="678"/>
      <c r="I29" s="678"/>
      <c r="J29" s="678"/>
      <c r="K29" s="678"/>
      <c r="L29" s="678"/>
      <c r="M29" s="678"/>
      <c r="N29" s="678"/>
      <c r="O29" s="678"/>
      <c r="P29" s="678"/>
      <c r="Q29" s="407" t="str">
        <f>IF('4. Schoonmaakrooster'!O36="","",60*'4. Schoonmaakrooster'!O36)</f>
        <v/>
      </c>
      <c r="R29" s="408" t="str">
        <f>+'4. Schoonmaakrooster'!X36</f>
        <v/>
      </c>
      <c r="S29" s="375" t="str">
        <f>+'4. Schoonmaakrooster'!Y36</f>
        <v/>
      </c>
      <c r="T29" s="679" t="str">
        <f>IF(+'4. Schoonmaakrooster'!Z36=0,"",'4. Schoonmaakrooster'!Z36)</f>
        <v/>
      </c>
      <c r="U29" s="680"/>
      <c r="V29" s="680"/>
      <c r="W29" s="680" t="str">
        <f>IF(+'4. Schoonmaakrooster'!AC36=0,"",'4. Schoonmaakrooster'!AC36)</f>
        <v/>
      </c>
      <c r="X29" s="680"/>
      <c r="Y29" s="680"/>
      <c r="Z29" s="680" t="str">
        <f>IF(+'4. Schoonmaakrooster'!AF36=0,"",'4. Schoonmaakrooster'!AF36)</f>
        <v/>
      </c>
      <c r="AA29" s="680"/>
      <c r="AB29" s="680"/>
      <c r="AC29" s="680" t="str">
        <f>IF(+'4. Schoonmaakrooster'!AI36=0,"",'4. Schoonmaakrooster'!AI36)</f>
        <v/>
      </c>
      <c r="AD29" s="680"/>
      <c r="AE29" s="680"/>
      <c r="AF29" s="680" t="str">
        <f>IF(+'4. Schoonmaakrooster'!AL36=0,"",'4. Schoonmaakrooster'!AL36)</f>
        <v/>
      </c>
      <c r="AG29" s="680"/>
      <c r="AH29" s="680"/>
      <c r="AI29" s="680" t="str">
        <f>IF(+'4. Schoonmaakrooster'!AO36=0,"",'4. Schoonmaakrooster'!AO36)</f>
        <v/>
      </c>
      <c r="AJ29" s="680"/>
      <c r="AK29" s="680"/>
      <c r="AL29" s="680" t="str">
        <f>IF(+'4. Schoonmaakrooster'!AR36=0,"",'4. Schoonmaakrooster'!AR36)</f>
        <v/>
      </c>
      <c r="AM29" s="680"/>
      <c r="AN29" s="692"/>
      <c r="AO29" s="261"/>
      <c r="AP29" s="261"/>
      <c r="AQ29" s="679" t="str">
        <f>IF(+'4. Schoonmaakrooster'!AW36=0,"",'4. Schoonmaakrooster'!AW36)</f>
        <v/>
      </c>
      <c r="AR29" s="680"/>
      <c r="AS29" s="680"/>
      <c r="AT29" s="680" t="str">
        <f>IF(+'4. Schoonmaakrooster'!AZ36=0,"",'4. Schoonmaakrooster'!AZ36)</f>
        <v/>
      </c>
      <c r="AU29" s="680"/>
      <c r="AV29" s="680"/>
      <c r="AW29" s="680" t="str">
        <f>IF(+'4. Schoonmaakrooster'!BC36=0,"",'4. Schoonmaakrooster'!BC36)</f>
        <v/>
      </c>
      <c r="AX29" s="680"/>
      <c r="AY29" s="680"/>
      <c r="AZ29" s="680" t="str">
        <f>IF(+'4. Schoonmaakrooster'!BF36=0,"",'4. Schoonmaakrooster'!BF36)</f>
        <v/>
      </c>
      <c r="BA29" s="680"/>
      <c r="BB29" s="692"/>
      <c r="BC29" s="348"/>
      <c r="BD29" s="261"/>
      <c r="BE29" s="679" t="str">
        <f>IF(+'4. Schoonmaakrooster'!BK36=0,"",'4. Schoonmaakrooster'!BK36)</f>
        <v/>
      </c>
      <c r="BF29" s="680"/>
      <c r="BG29" s="680"/>
      <c r="BH29" s="680" t="str">
        <f>IF(+'4. Schoonmaakrooster'!BN36=0,"",'4. Schoonmaakrooster'!BN36)</f>
        <v/>
      </c>
      <c r="BI29" s="680"/>
      <c r="BJ29" s="680"/>
      <c r="BK29" s="680" t="str">
        <f>IF(+'4. Schoonmaakrooster'!BQ36=0,"",'4. Schoonmaakrooster'!BQ36)</f>
        <v/>
      </c>
      <c r="BL29" s="680"/>
      <c r="BM29" s="680"/>
      <c r="BN29" s="680" t="str">
        <f>IF(+'4. Schoonmaakrooster'!BT36=0,"",'4. Schoonmaakrooster'!BT36)</f>
        <v/>
      </c>
      <c r="BO29" s="680"/>
      <c r="BP29" s="680"/>
      <c r="BQ29" s="680" t="str">
        <f>IF(+'4. Schoonmaakrooster'!BW36=0,"",'4. Schoonmaakrooster'!BW36)</f>
        <v/>
      </c>
      <c r="BR29" s="680"/>
      <c r="BS29" s="680"/>
      <c r="BT29" s="680" t="str">
        <f>IF(+'4. Schoonmaakrooster'!BZ36=0,"",'4. Schoonmaakrooster'!BZ36)</f>
        <v/>
      </c>
      <c r="BU29" s="680"/>
      <c r="BV29" s="680"/>
      <c r="BW29" s="680" t="str">
        <f>IF(+'4. Schoonmaakrooster'!CC36=0,"",'4. Schoonmaakrooster'!CC36)</f>
        <v/>
      </c>
      <c r="BX29" s="680"/>
      <c r="BY29" s="680"/>
      <c r="BZ29" s="680" t="str">
        <f>IF(+'4. Schoonmaakrooster'!CF36=0,"",'4. Schoonmaakrooster'!CF36)</f>
        <v/>
      </c>
      <c r="CA29" s="680"/>
      <c r="CB29" s="680"/>
      <c r="CC29" s="680" t="str">
        <f>IF(+'4. Schoonmaakrooster'!CI36=0,"",'4. Schoonmaakrooster'!CI36)</f>
        <v/>
      </c>
      <c r="CD29" s="680"/>
      <c r="CE29" s="680"/>
      <c r="CF29" s="680" t="str">
        <f>IF(+'4. Schoonmaakrooster'!CL36=0,"",'4. Schoonmaakrooster'!CL36)</f>
        <v/>
      </c>
      <c r="CG29" s="680"/>
      <c r="CH29" s="680"/>
      <c r="CI29" s="680" t="str">
        <f>IF(+'4. Schoonmaakrooster'!CO36=0,"",'4. Schoonmaakrooster'!CO36)</f>
        <v/>
      </c>
      <c r="CJ29" s="680"/>
      <c r="CK29" s="680"/>
      <c r="CL29" s="680" t="str">
        <f>IF(+'4. Schoonmaakrooster'!CR36=0,"",'4. Schoonmaakrooster'!CR36)</f>
        <v/>
      </c>
      <c r="CM29" s="680"/>
      <c r="CN29" s="692"/>
      <c r="CO29" s="260"/>
      <c r="CP29" s="354"/>
      <c r="CQ29" s="109"/>
      <c r="CR29" s="135"/>
      <c r="CS29" s="135"/>
      <c r="CT29" s="135"/>
      <c r="CU29" s="135"/>
      <c r="CV29" s="135"/>
      <c r="CW29" s="135"/>
      <c r="CY29" s="86" t="e">
        <f>+IF(COUNTA(T29:CN29)=#REF!,1,0)</f>
        <v>#REF!</v>
      </c>
      <c r="DM29" s="86" t="e">
        <f>+IF(OR('3. Resultaat planning'!$Z$38&lt;0,'3. Resultaat planning'!$AJ$38&lt;0,'3. Resultaat planning'!$AT$38&lt;0,'3. Resultaat planning'!$BD$38&lt;0),0,IF(COUNTA(T29:CN29)=#REF!,1,0))</f>
        <v>#REF!</v>
      </c>
    </row>
    <row r="30" spans="1:117" ht="14.1" customHeight="1" x14ac:dyDescent="0.3">
      <c r="A30" s="347"/>
      <c r="B30" s="348"/>
      <c r="C30" s="678" t="str">
        <f>+'4. Schoonmaakrooster'!C37:N37</f>
        <v/>
      </c>
      <c r="D30" s="678"/>
      <c r="E30" s="678"/>
      <c r="F30" s="678"/>
      <c r="G30" s="678"/>
      <c r="H30" s="678"/>
      <c r="I30" s="678"/>
      <c r="J30" s="678"/>
      <c r="K30" s="678"/>
      <c r="L30" s="678"/>
      <c r="M30" s="678"/>
      <c r="N30" s="678"/>
      <c r="O30" s="678"/>
      <c r="P30" s="678"/>
      <c r="Q30" s="407" t="str">
        <f>IF('4. Schoonmaakrooster'!O37="","",60*'4. Schoonmaakrooster'!O37)</f>
        <v/>
      </c>
      <c r="R30" s="408" t="str">
        <f>+'4. Schoonmaakrooster'!X37</f>
        <v/>
      </c>
      <c r="S30" s="375" t="str">
        <f>+'4. Schoonmaakrooster'!Y37</f>
        <v/>
      </c>
      <c r="T30" s="679" t="str">
        <f>IF(+'4. Schoonmaakrooster'!Z37=0,"",'4. Schoonmaakrooster'!Z37)</f>
        <v/>
      </c>
      <c r="U30" s="680"/>
      <c r="V30" s="680"/>
      <c r="W30" s="680" t="str">
        <f>IF(+'4. Schoonmaakrooster'!AC37=0,"",'4. Schoonmaakrooster'!AC37)</f>
        <v/>
      </c>
      <c r="X30" s="680"/>
      <c r="Y30" s="680"/>
      <c r="Z30" s="680" t="str">
        <f>IF(+'4. Schoonmaakrooster'!AF37=0,"",'4. Schoonmaakrooster'!AF37)</f>
        <v/>
      </c>
      <c r="AA30" s="680"/>
      <c r="AB30" s="680"/>
      <c r="AC30" s="680" t="str">
        <f>IF(+'4. Schoonmaakrooster'!AI37=0,"",'4. Schoonmaakrooster'!AI37)</f>
        <v/>
      </c>
      <c r="AD30" s="680"/>
      <c r="AE30" s="680"/>
      <c r="AF30" s="680" t="str">
        <f>IF(+'4. Schoonmaakrooster'!AL37=0,"",'4. Schoonmaakrooster'!AL37)</f>
        <v/>
      </c>
      <c r="AG30" s="680"/>
      <c r="AH30" s="680"/>
      <c r="AI30" s="680" t="str">
        <f>IF(+'4. Schoonmaakrooster'!AO37=0,"",'4. Schoonmaakrooster'!AO37)</f>
        <v/>
      </c>
      <c r="AJ30" s="680"/>
      <c r="AK30" s="680"/>
      <c r="AL30" s="680" t="str">
        <f>IF(+'4. Schoonmaakrooster'!AR37=0,"",'4. Schoonmaakrooster'!AR37)</f>
        <v/>
      </c>
      <c r="AM30" s="680"/>
      <c r="AN30" s="692"/>
      <c r="AO30" s="261"/>
      <c r="AP30" s="261"/>
      <c r="AQ30" s="679" t="str">
        <f>IF(+'4. Schoonmaakrooster'!AW37=0,"",'4. Schoonmaakrooster'!AW37)</f>
        <v/>
      </c>
      <c r="AR30" s="680"/>
      <c r="AS30" s="680"/>
      <c r="AT30" s="680" t="str">
        <f>IF(+'4. Schoonmaakrooster'!AZ37=0,"",'4. Schoonmaakrooster'!AZ37)</f>
        <v/>
      </c>
      <c r="AU30" s="680"/>
      <c r="AV30" s="680"/>
      <c r="AW30" s="680" t="str">
        <f>IF(+'4. Schoonmaakrooster'!BC37=0,"",'4. Schoonmaakrooster'!BC37)</f>
        <v/>
      </c>
      <c r="AX30" s="680"/>
      <c r="AY30" s="680"/>
      <c r="AZ30" s="680" t="str">
        <f>IF(+'4. Schoonmaakrooster'!BF37=0,"",'4. Schoonmaakrooster'!BF37)</f>
        <v/>
      </c>
      <c r="BA30" s="680"/>
      <c r="BB30" s="692"/>
      <c r="BC30" s="348"/>
      <c r="BD30" s="261"/>
      <c r="BE30" s="679" t="str">
        <f>IF(+'4. Schoonmaakrooster'!BK37=0,"",'4. Schoonmaakrooster'!BK37)</f>
        <v/>
      </c>
      <c r="BF30" s="680"/>
      <c r="BG30" s="680"/>
      <c r="BH30" s="680" t="str">
        <f>IF(+'4. Schoonmaakrooster'!BN37=0,"",'4. Schoonmaakrooster'!BN37)</f>
        <v/>
      </c>
      <c r="BI30" s="680"/>
      <c r="BJ30" s="680"/>
      <c r="BK30" s="680" t="str">
        <f>IF(+'4. Schoonmaakrooster'!BQ37=0,"",'4. Schoonmaakrooster'!BQ37)</f>
        <v/>
      </c>
      <c r="BL30" s="680"/>
      <c r="BM30" s="680"/>
      <c r="BN30" s="680" t="str">
        <f>IF(+'4. Schoonmaakrooster'!BT37=0,"",'4. Schoonmaakrooster'!BT37)</f>
        <v/>
      </c>
      <c r="BO30" s="680"/>
      <c r="BP30" s="680"/>
      <c r="BQ30" s="680" t="str">
        <f>IF(+'4. Schoonmaakrooster'!BW37=0,"",'4. Schoonmaakrooster'!BW37)</f>
        <v/>
      </c>
      <c r="BR30" s="680"/>
      <c r="BS30" s="680"/>
      <c r="BT30" s="680" t="str">
        <f>IF(+'4. Schoonmaakrooster'!BZ37=0,"",'4. Schoonmaakrooster'!BZ37)</f>
        <v/>
      </c>
      <c r="BU30" s="680"/>
      <c r="BV30" s="680"/>
      <c r="BW30" s="680" t="str">
        <f>IF(+'4. Schoonmaakrooster'!CC37=0,"",'4. Schoonmaakrooster'!CC37)</f>
        <v/>
      </c>
      <c r="BX30" s="680"/>
      <c r="BY30" s="680"/>
      <c r="BZ30" s="680" t="str">
        <f>IF(+'4. Schoonmaakrooster'!CF37=0,"",'4. Schoonmaakrooster'!CF37)</f>
        <v/>
      </c>
      <c r="CA30" s="680"/>
      <c r="CB30" s="680"/>
      <c r="CC30" s="680" t="str">
        <f>IF(+'4. Schoonmaakrooster'!CI37=0,"",'4. Schoonmaakrooster'!CI37)</f>
        <v/>
      </c>
      <c r="CD30" s="680"/>
      <c r="CE30" s="680"/>
      <c r="CF30" s="680" t="str">
        <f>IF(+'4. Schoonmaakrooster'!CL37=0,"",'4. Schoonmaakrooster'!CL37)</f>
        <v/>
      </c>
      <c r="CG30" s="680"/>
      <c r="CH30" s="680"/>
      <c r="CI30" s="680" t="str">
        <f>IF(+'4. Schoonmaakrooster'!CO37=0,"",'4. Schoonmaakrooster'!CO37)</f>
        <v/>
      </c>
      <c r="CJ30" s="680"/>
      <c r="CK30" s="680"/>
      <c r="CL30" s="680" t="str">
        <f>IF(+'4. Schoonmaakrooster'!CR37=0,"",'4. Schoonmaakrooster'!CR37)</f>
        <v/>
      </c>
      <c r="CM30" s="680"/>
      <c r="CN30" s="692"/>
      <c r="CO30" s="260"/>
      <c r="CP30" s="354"/>
      <c r="CQ30" s="109"/>
      <c r="CR30" s="135"/>
      <c r="CS30" s="135"/>
      <c r="CT30" s="135"/>
      <c r="CU30" s="135"/>
      <c r="CV30" s="135"/>
      <c r="CW30" s="135"/>
      <c r="CY30" s="86" t="e">
        <f>+IF(COUNTA(T30:CN30)=#REF!,1,0)</f>
        <v>#REF!</v>
      </c>
      <c r="DM30" s="86" t="e">
        <f>+IF(OR('3. Resultaat planning'!$Z$38&lt;0,'3. Resultaat planning'!$AJ$38&lt;0,'3. Resultaat planning'!$AT$38&lt;0,'3. Resultaat planning'!$BD$38&lt;0),0,IF(COUNTA(T30:CN30)=#REF!,1,0))</f>
        <v>#REF!</v>
      </c>
    </row>
    <row r="31" spans="1:117" ht="14.1" customHeight="1" x14ac:dyDescent="0.3">
      <c r="A31" s="347"/>
      <c r="B31" s="348"/>
      <c r="C31" s="678" t="str">
        <f>+'4. Schoonmaakrooster'!C38:N38</f>
        <v/>
      </c>
      <c r="D31" s="678"/>
      <c r="E31" s="678"/>
      <c r="F31" s="678"/>
      <c r="G31" s="678"/>
      <c r="H31" s="678"/>
      <c r="I31" s="678"/>
      <c r="J31" s="678"/>
      <c r="K31" s="678"/>
      <c r="L31" s="678"/>
      <c r="M31" s="678"/>
      <c r="N31" s="678"/>
      <c r="O31" s="678"/>
      <c r="P31" s="678"/>
      <c r="Q31" s="407" t="str">
        <f>IF('4. Schoonmaakrooster'!O38="","",60*'4. Schoonmaakrooster'!O38)</f>
        <v/>
      </c>
      <c r="R31" s="408" t="str">
        <f>+'4. Schoonmaakrooster'!X38</f>
        <v/>
      </c>
      <c r="S31" s="375" t="str">
        <f>+'4. Schoonmaakrooster'!Y38</f>
        <v/>
      </c>
      <c r="T31" s="679" t="str">
        <f>IF(+'4. Schoonmaakrooster'!Z38=0,"",'4. Schoonmaakrooster'!Z38)</f>
        <v/>
      </c>
      <c r="U31" s="680"/>
      <c r="V31" s="680"/>
      <c r="W31" s="680" t="str">
        <f>IF(+'4. Schoonmaakrooster'!AC38=0,"",'4. Schoonmaakrooster'!AC38)</f>
        <v/>
      </c>
      <c r="X31" s="680"/>
      <c r="Y31" s="680"/>
      <c r="Z31" s="680" t="str">
        <f>IF(+'4. Schoonmaakrooster'!AF38=0,"",'4. Schoonmaakrooster'!AF38)</f>
        <v/>
      </c>
      <c r="AA31" s="680"/>
      <c r="AB31" s="680"/>
      <c r="AC31" s="680" t="str">
        <f>IF(+'4. Schoonmaakrooster'!AI38=0,"",'4. Schoonmaakrooster'!AI38)</f>
        <v/>
      </c>
      <c r="AD31" s="680"/>
      <c r="AE31" s="680"/>
      <c r="AF31" s="680" t="str">
        <f>IF(+'4. Schoonmaakrooster'!AL38=0,"",'4. Schoonmaakrooster'!AL38)</f>
        <v/>
      </c>
      <c r="AG31" s="680"/>
      <c r="AH31" s="680"/>
      <c r="AI31" s="680" t="str">
        <f>IF(+'4. Schoonmaakrooster'!AO38=0,"",'4. Schoonmaakrooster'!AO38)</f>
        <v/>
      </c>
      <c r="AJ31" s="680"/>
      <c r="AK31" s="680"/>
      <c r="AL31" s="680" t="str">
        <f>IF(+'4. Schoonmaakrooster'!AR38=0,"",'4. Schoonmaakrooster'!AR38)</f>
        <v/>
      </c>
      <c r="AM31" s="680"/>
      <c r="AN31" s="692"/>
      <c r="AO31" s="261"/>
      <c r="AP31" s="261"/>
      <c r="AQ31" s="679" t="str">
        <f>IF(+'4. Schoonmaakrooster'!AW38=0,"",'4. Schoonmaakrooster'!AW38)</f>
        <v/>
      </c>
      <c r="AR31" s="680"/>
      <c r="AS31" s="680"/>
      <c r="AT31" s="680" t="str">
        <f>IF(+'4. Schoonmaakrooster'!AZ38=0,"",'4. Schoonmaakrooster'!AZ38)</f>
        <v/>
      </c>
      <c r="AU31" s="680"/>
      <c r="AV31" s="680"/>
      <c r="AW31" s="680" t="str">
        <f>IF(+'4. Schoonmaakrooster'!BC38=0,"",'4. Schoonmaakrooster'!BC38)</f>
        <v/>
      </c>
      <c r="AX31" s="680"/>
      <c r="AY31" s="680"/>
      <c r="AZ31" s="680" t="str">
        <f>IF(+'4. Schoonmaakrooster'!BF38=0,"",'4. Schoonmaakrooster'!BF38)</f>
        <v/>
      </c>
      <c r="BA31" s="680"/>
      <c r="BB31" s="692"/>
      <c r="BC31" s="348"/>
      <c r="BD31" s="261"/>
      <c r="BE31" s="679" t="str">
        <f>IF(+'4. Schoonmaakrooster'!BK38=0,"",'4. Schoonmaakrooster'!BK38)</f>
        <v/>
      </c>
      <c r="BF31" s="680"/>
      <c r="BG31" s="680"/>
      <c r="BH31" s="680" t="str">
        <f>IF(+'4. Schoonmaakrooster'!BN38=0,"",'4. Schoonmaakrooster'!BN38)</f>
        <v/>
      </c>
      <c r="BI31" s="680"/>
      <c r="BJ31" s="680"/>
      <c r="BK31" s="680" t="str">
        <f>IF(+'4. Schoonmaakrooster'!BQ38=0,"",'4. Schoonmaakrooster'!BQ38)</f>
        <v/>
      </c>
      <c r="BL31" s="680"/>
      <c r="BM31" s="680"/>
      <c r="BN31" s="680" t="str">
        <f>IF(+'4. Schoonmaakrooster'!BT38=0,"",'4. Schoonmaakrooster'!BT38)</f>
        <v/>
      </c>
      <c r="BO31" s="680"/>
      <c r="BP31" s="680"/>
      <c r="BQ31" s="680" t="str">
        <f>IF(+'4. Schoonmaakrooster'!BW38=0,"",'4. Schoonmaakrooster'!BW38)</f>
        <v/>
      </c>
      <c r="BR31" s="680"/>
      <c r="BS31" s="680"/>
      <c r="BT31" s="680" t="str">
        <f>IF(+'4. Schoonmaakrooster'!BZ38=0,"",'4. Schoonmaakrooster'!BZ38)</f>
        <v/>
      </c>
      <c r="BU31" s="680"/>
      <c r="BV31" s="680"/>
      <c r="BW31" s="680" t="str">
        <f>IF(+'4. Schoonmaakrooster'!CC38=0,"",'4. Schoonmaakrooster'!CC38)</f>
        <v/>
      </c>
      <c r="BX31" s="680"/>
      <c r="BY31" s="680"/>
      <c r="BZ31" s="680" t="str">
        <f>IF(+'4. Schoonmaakrooster'!CF38=0,"",'4. Schoonmaakrooster'!CF38)</f>
        <v/>
      </c>
      <c r="CA31" s="680"/>
      <c r="CB31" s="680"/>
      <c r="CC31" s="680" t="str">
        <f>IF(+'4. Schoonmaakrooster'!CI38=0,"",'4. Schoonmaakrooster'!CI38)</f>
        <v/>
      </c>
      <c r="CD31" s="680"/>
      <c r="CE31" s="680"/>
      <c r="CF31" s="680" t="str">
        <f>IF(+'4. Schoonmaakrooster'!CL38=0,"",'4. Schoonmaakrooster'!CL38)</f>
        <v/>
      </c>
      <c r="CG31" s="680"/>
      <c r="CH31" s="680"/>
      <c r="CI31" s="680" t="str">
        <f>IF(+'4. Schoonmaakrooster'!CO38=0,"",'4. Schoonmaakrooster'!CO38)</f>
        <v/>
      </c>
      <c r="CJ31" s="680"/>
      <c r="CK31" s="680"/>
      <c r="CL31" s="680" t="str">
        <f>IF(+'4. Schoonmaakrooster'!CR38=0,"",'4. Schoonmaakrooster'!CR38)</f>
        <v/>
      </c>
      <c r="CM31" s="680"/>
      <c r="CN31" s="692"/>
      <c r="CO31" s="260"/>
      <c r="CP31" s="354"/>
      <c r="CQ31" s="109"/>
      <c r="CR31" s="135"/>
      <c r="CS31" s="135"/>
      <c r="CT31" s="135"/>
      <c r="CU31" s="135"/>
      <c r="CV31" s="135"/>
      <c r="CW31" s="135"/>
      <c r="CY31" s="86" t="e">
        <f>+IF(COUNTA(T31:CN31)=#REF!,1,0)</f>
        <v>#REF!</v>
      </c>
      <c r="DM31" s="86" t="e">
        <f>+IF(OR('3. Resultaat planning'!$Z$38&lt;0,'3. Resultaat planning'!$AJ$38&lt;0,'3. Resultaat planning'!$AT$38&lt;0,'3. Resultaat planning'!$BD$38&lt;0),0,IF(COUNTA(T31:CN31)=#REF!,1,0))</f>
        <v>#REF!</v>
      </c>
    </row>
    <row r="32" spans="1:117" ht="14.1" customHeight="1" x14ac:dyDescent="0.3">
      <c r="A32" s="347"/>
      <c r="B32" s="348"/>
      <c r="C32" s="678" t="str">
        <f>+'4. Schoonmaakrooster'!C39:N39</f>
        <v/>
      </c>
      <c r="D32" s="678"/>
      <c r="E32" s="678"/>
      <c r="F32" s="678"/>
      <c r="G32" s="678"/>
      <c r="H32" s="678"/>
      <c r="I32" s="678"/>
      <c r="J32" s="678"/>
      <c r="K32" s="678"/>
      <c r="L32" s="678"/>
      <c r="M32" s="678"/>
      <c r="N32" s="678"/>
      <c r="O32" s="678"/>
      <c r="P32" s="678"/>
      <c r="Q32" s="407" t="str">
        <f>IF('4. Schoonmaakrooster'!O39="","",60*'4. Schoonmaakrooster'!O39)</f>
        <v/>
      </c>
      <c r="R32" s="408" t="str">
        <f>+'4. Schoonmaakrooster'!X39</f>
        <v/>
      </c>
      <c r="S32" s="375" t="str">
        <f>+'4. Schoonmaakrooster'!Y39</f>
        <v/>
      </c>
      <c r="T32" s="679" t="str">
        <f>IF(+'4. Schoonmaakrooster'!Z39=0,"",'4. Schoonmaakrooster'!Z39)</f>
        <v/>
      </c>
      <c r="U32" s="680"/>
      <c r="V32" s="680"/>
      <c r="W32" s="680" t="str">
        <f>IF(+'4. Schoonmaakrooster'!AC39=0,"",'4. Schoonmaakrooster'!AC39)</f>
        <v/>
      </c>
      <c r="X32" s="680"/>
      <c r="Y32" s="680"/>
      <c r="Z32" s="680" t="str">
        <f>IF(+'4. Schoonmaakrooster'!AF39=0,"",'4. Schoonmaakrooster'!AF39)</f>
        <v/>
      </c>
      <c r="AA32" s="680"/>
      <c r="AB32" s="680"/>
      <c r="AC32" s="680" t="str">
        <f>IF(+'4. Schoonmaakrooster'!AI39=0,"",'4. Schoonmaakrooster'!AI39)</f>
        <v/>
      </c>
      <c r="AD32" s="680"/>
      <c r="AE32" s="680"/>
      <c r="AF32" s="680" t="str">
        <f>IF(+'4. Schoonmaakrooster'!AL39=0,"",'4. Schoonmaakrooster'!AL39)</f>
        <v/>
      </c>
      <c r="AG32" s="680"/>
      <c r="AH32" s="680"/>
      <c r="AI32" s="680" t="str">
        <f>IF(+'4. Schoonmaakrooster'!AO39=0,"",'4. Schoonmaakrooster'!AO39)</f>
        <v/>
      </c>
      <c r="AJ32" s="680"/>
      <c r="AK32" s="680"/>
      <c r="AL32" s="680" t="str">
        <f>IF(+'4. Schoonmaakrooster'!AR39=0,"",'4. Schoonmaakrooster'!AR39)</f>
        <v/>
      </c>
      <c r="AM32" s="680"/>
      <c r="AN32" s="692"/>
      <c r="AO32" s="261"/>
      <c r="AP32" s="261"/>
      <c r="AQ32" s="679" t="str">
        <f>IF(+'4. Schoonmaakrooster'!AW39=0,"",'4. Schoonmaakrooster'!AW39)</f>
        <v/>
      </c>
      <c r="AR32" s="680"/>
      <c r="AS32" s="680"/>
      <c r="AT32" s="680" t="str">
        <f>IF(+'4. Schoonmaakrooster'!AZ39=0,"",'4. Schoonmaakrooster'!AZ39)</f>
        <v/>
      </c>
      <c r="AU32" s="680"/>
      <c r="AV32" s="680"/>
      <c r="AW32" s="680" t="str">
        <f>IF(+'4. Schoonmaakrooster'!BC39=0,"",'4. Schoonmaakrooster'!BC39)</f>
        <v/>
      </c>
      <c r="AX32" s="680"/>
      <c r="AY32" s="680"/>
      <c r="AZ32" s="680" t="str">
        <f>IF(+'4. Schoonmaakrooster'!BF39=0,"",'4. Schoonmaakrooster'!BF39)</f>
        <v/>
      </c>
      <c r="BA32" s="680"/>
      <c r="BB32" s="692"/>
      <c r="BC32" s="348"/>
      <c r="BD32" s="261"/>
      <c r="BE32" s="679" t="str">
        <f>IF(+'4. Schoonmaakrooster'!BK39=0,"",'4. Schoonmaakrooster'!BK39)</f>
        <v/>
      </c>
      <c r="BF32" s="680"/>
      <c r="BG32" s="680"/>
      <c r="BH32" s="680" t="str">
        <f>IF(+'4. Schoonmaakrooster'!BN39=0,"",'4. Schoonmaakrooster'!BN39)</f>
        <v/>
      </c>
      <c r="BI32" s="680"/>
      <c r="BJ32" s="680"/>
      <c r="BK32" s="680" t="str">
        <f>IF(+'4. Schoonmaakrooster'!BQ39=0,"",'4. Schoonmaakrooster'!BQ39)</f>
        <v/>
      </c>
      <c r="BL32" s="680"/>
      <c r="BM32" s="680"/>
      <c r="BN32" s="680" t="str">
        <f>IF(+'4. Schoonmaakrooster'!BT39=0,"",'4. Schoonmaakrooster'!BT39)</f>
        <v/>
      </c>
      <c r="BO32" s="680"/>
      <c r="BP32" s="680"/>
      <c r="BQ32" s="680" t="str">
        <f>IF(+'4. Schoonmaakrooster'!BW39=0,"",'4. Schoonmaakrooster'!BW39)</f>
        <v/>
      </c>
      <c r="BR32" s="680"/>
      <c r="BS32" s="680"/>
      <c r="BT32" s="680" t="str">
        <f>IF(+'4. Schoonmaakrooster'!BZ39=0,"",'4. Schoonmaakrooster'!BZ39)</f>
        <v/>
      </c>
      <c r="BU32" s="680"/>
      <c r="BV32" s="680"/>
      <c r="BW32" s="680" t="str">
        <f>IF(+'4. Schoonmaakrooster'!CC39=0,"",'4. Schoonmaakrooster'!CC39)</f>
        <v/>
      </c>
      <c r="BX32" s="680"/>
      <c r="BY32" s="680"/>
      <c r="BZ32" s="680" t="str">
        <f>IF(+'4. Schoonmaakrooster'!CF39=0,"",'4. Schoonmaakrooster'!CF39)</f>
        <v/>
      </c>
      <c r="CA32" s="680"/>
      <c r="CB32" s="680"/>
      <c r="CC32" s="680" t="str">
        <f>IF(+'4. Schoonmaakrooster'!CI39=0,"",'4. Schoonmaakrooster'!CI39)</f>
        <v/>
      </c>
      <c r="CD32" s="680"/>
      <c r="CE32" s="680"/>
      <c r="CF32" s="680" t="str">
        <f>IF(+'4. Schoonmaakrooster'!CL39=0,"",'4. Schoonmaakrooster'!CL39)</f>
        <v/>
      </c>
      <c r="CG32" s="680"/>
      <c r="CH32" s="680"/>
      <c r="CI32" s="680" t="str">
        <f>IF(+'4. Schoonmaakrooster'!CO39=0,"",'4. Schoonmaakrooster'!CO39)</f>
        <v/>
      </c>
      <c r="CJ32" s="680"/>
      <c r="CK32" s="680"/>
      <c r="CL32" s="680" t="str">
        <f>IF(+'4. Schoonmaakrooster'!CR39=0,"",'4. Schoonmaakrooster'!CR39)</f>
        <v/>
      </c>
      <c r="CM32" s="680"/>
      <c r="CN32" s="692"/>
      <c r="CO32" s="260"/>
      <c r="CP32" s="354"/>
      <c r="CQ32" s="109"/>
      <c r="CR32" s="135"/>
      <c r="CS32" s="135"/>
      <c r="CT32" s="135"/>
      <c r="CU32" s="135"/>
      <c r="CV32" s="135"/>
      <c r="CW32" s="135"/>
      <c r="CY32" s="86" t="e">
        <f>+IF(COUNTA(T32:CN32)=#REF!,1,0)</f>
        <v>#REF!</v>
      </c>
      <c r="DM32" s="86" t="e">
        <f>+IF(OR('3. Resultaat planning'!$Z$38&lt;0,'3. Resultaat planning'!$AJ$38&lt;0,'3. Resultaat planning'!$AT$38&lt;0,'3. Resultaat planning'!$BD$38&lt;0),0,IF(COUNTA(T32:CN32)=#REF!,1,0))</f>
        <v>#REF!</v>
      </c>
    </row>
    <row r="33" spans="1:117" ht="14.1" customHeight="1" x14ac:dyDescent="0.3">
      <c r="A33" s="347"/>
      <c r="B33" s="348"/>
      <c r="C33" s="678" t="str">
        <f>+'4. Schoonmaakrooster'!C40:N40</f>
        <v/>
      </c>
      <c r="D33" s="678"/>
      <c r="E33" s="678"/>
      <c r="F33" s="678"/>
      <c r="G33" s="678"/>
      <c r="H33" s="678"/>
      <c r="I33" s="678"/>
      <c r="J33" s="678"/>
      <c r="K33" s="678"/>
      <c r="L33" s="678"/>
      <c r="M33" s="678"/>
      <c r="N33" s="678"/>
      <c r="O33" s="678"/>
      <c r="P33" s="678"/>
      <c r="Q33" s="407" t="str">
        <f>IF('4. Schoonmaakrooster'!O40="","",60*'4. Schoonmaakrooster'!O40)</f>
        <v/>
      </c>
      <c r="R33" s="408" t="str">
        <f>+'4. Schoonmaakrooster'!X40</f>
        <v/>
      </c>
      <c r="S33" s="375" t="str">
        <f>+'4. Schoonmaakrooster'!Y40</f>
        <v/>
      </c>
      <c r="T33" s="679" t="str">
        <f>IF(+'4. Schoonmaakrooster'!Z40=0,"",'4. Schoonmaakrooster'!Z40)</f>
        <v/>
      </c>
      <c r="U33" s="680"/>
      <c r="V33" s="680"/>
      <c r="W33" s="680" t="str">
        <f>IF(+'4. Schoonmaakrooster'!AC40=0,"",'4. Schoonmaakrooster'!AC40)</f>
        <v/>
      </c>
      <c r="X33" s="680"/>
      <c r="Y33" s="680"/>
      <c r="Z33" s="680" t="str">
        <f>IF(+'4. Schoonmaakrooster'!AF40=0,"",'4. Schoonmaakrooster'!AF40)</f>
        <v/>
      </c>
      <c r="AA33" s="680"/>
      <c r="AB33" s="680"/>
      <c r="AC33" s="680" t="str">
        <f>IF(+'4. Schoonmaakrooster'!AI40=0,"",'4. Schoonmaakrooster'!AI40)</f>
        <v/>
      </c>
      <c r="AD33" s="680"/>
      <c r="AE33" s="680"/>
      <c r="AF33" s="680" t="str">
        <f>IF(+'4. Schoonmaakrooster'!AL40=0,"",'4. Schoonmaakrooster'!AL40)</f>
        <v/>
      </c>
      <c r="AG33" s="680"/>
      <c r="AH33" s="680"/>
      <c r="AI33" s="680" t="str">
        <f>IF(+'4. Schoonmaakrooster'!AO40=0,"",'4. Schoonmaakrooster'!AO40)</f>
        <v/>
      </c>
      <c r="AJ33" s="680"/>
      <c r="AK33" s="680"/>
      <c r="AL33" s="680" t="str">
        <f>IF(+'4. Schoonmaakrooster'!AR40=0,"",'4. Schoonmaakrooster'!AR40)</f>
        <v/>
      </c>
      <c r="AM33" s="680"/>
      <c r="AN33" s="692"/>
      <c r="AO33" s="261"/>
      <c r="AP33" s="261"/>
      <c r="AQ33" s="679" t="str">
        <f>IF(+'4. Schoonmaakrooster'!AW40=0,"",'4. Schoonmaakrooster'!AW40)</f>
        <v/>
      </c>
      <c r="AR33" s="680"/>
      <c r="AS33" s="680"/>
      <c r="AT33" s="680" t="str">
        <f>IF(+'4. Schoonmaakrooster'!AZ40=0,"",'4. Schoonmaakrooster'!AZ40)</f>
        <v/>
      </c>
      <c r="AU33" s="680"/>
      <c r="AV33" s="680"/>
      <c r="AW33" s="680" t="str">
        <f>IF(+'4. Schoonmaakrooster'!BC40=0,"",'4. Schoonmaakrooster'!BC40)</f>
        <v/>
      </c>
      <c r="AX33" s="680"/>
      <c r="AY33" s="680"/>
      <c r="AZ33" s="680" t="str">
        <f>IF(+'4. Schoonmaakrooster'!BF40=0,"",'4. Schoonmaakrooster'!BF40)</f>
        <v/>
      </c>
      <c r="BA33" s="680"/>
      <c r="BB33" s="692"/>
      <c r="BC33" s="348"/>
      <c r="BD33" s="261"/>
      <c r="BE33" s="679" t="str">
        <f>IF(+'4. Schoonmaakrooster'!BK40=0,"",'4. Schoonmaakrooster'!BK40)</f>
        <v/>
      </c>
      <c r="BF33" s="680"/>
      <c r="BG33" s="680"/>
      <c r="BH33" s="680" t="str">
        <f>IF(+'4. Schoonmaakrooster'!BN40=0,"",'4. Schoonmaakrooster'!BN40)</f>
        <v/>
      </c>
      <c r="BI33" s="680"/>
      <c r="BJ33" s="680"/>
      <c r="BK33" s="680" t="str">
        <f>IF(+'4. Schoonmaakrooster'!BQ40=0,"",'4. Schoonmaakrooster'!BQ40)</f>
        <v/>
      </c>
      <c r="BL33" s="680"/>
      <c r="BM33" s="680"/>
      <c r="BN33" s="680" t="str">
        <f>IF(+'4. Schoonmaakrooster'!BT40=0,"",'4. Schoonmaakrooster'!BT40)</f>
        <v/>
      </c>
      <c r="BO33" s="680"/>
      <c r="BP33" s="680"/>
      <c r="BQ33" s="680" t="str">
        <f>IF(+'4. Schoonmaakrooster'!BW40=0,"",'4. Schoonmaakrooster'!BW40)</f>
        <v/>
      </c>
      <c r="BR33" s="680"/>
      <c r="BS33" s="680"/>
      <c r="BT33" s="680" t="str">
        <f>IF(+'4. Schoonmaakrooster'!BZ40=0,"",'4. Schoonmaakrooster'!BZ40)</f>
        <v/>
      </c>
      <c r="BU33" s="680"/>
      <c r="BV33" s="680"/>
      <c r="BW33" s="680" t="str">
        <f>IF(+'4. Schoonmaakrooster'!CC40=0,"",'4. Schoonmaakrooster'!CC40)</f>
        <v/>
      </c>
      <c r="BX33" s="680"/>
      <c r="BY33" s="680"/>
      <c r="BZ33" s="680" t="str">
        <f>IF(+'4. Schoonmaakrooster'!CF40=0,"",'4. Schoonmaakrooster'!CF40)</f>
        <v/>
      </c>
      <c r="CA33" s="680"/>
      <c r="CB33" s="680"/>
      <c r="CC33" s="680" t="str">
        <f>IF(+'4. Schoonmaakrooster'!CI40=0,"",'4. Schoonmaakrooster'!CI40)</f>
        <v/>
      </c>
      <c r="CD33" s="680"/>
      <c r="CE33" s="680"/>
      <c r="CF33" s="680" t="str">
        <f>IF(+'4. Schoonmaakrooster'!CL40=0,"",'4. Schoonmaakrooster'!CL40)</f>
        <v/>
      </c>
      <c r="CG33" s="680"/>
      <c r="CH33" s="680"/>
      <c r="CI33" s="680" t="str">
        <f>IF(+'4. Schoonmaakrooster'!CO40=0,"",'4. Schoonmaakrooster'!CO40)</f>
        <v/>
      </c>
      <c r="CJ33" s="680"/>
      <c r="CK33" s="680"/>
      <c r="CL33" s="680" t="str">
        <f>IF(+'4. Schoonmaakrooster'!CR40=0,"",'4. Schoonmaakrooster'!CR40)</f>
        <v/>
      </c>
      <c r="CM33" s="680"/>
      <c r="CN33" s="692"/>
      <c r="CO33" s="260"/>
      <c r="CP33" s="354"/>
      <c r="CQ33" s="109"/>
      <c r="CR33" s="135"/>
      <c r="CS33" s="135"/>
      <c r="CT33" s="135"/>
      <c r="CU33" s="135"/>
      <c r="CV33" s="135"/>
      <c r="CW33" s="135"/>
      <c r="CY33" s="86" t="e">
        <f>+IF(COUNTA(T33:CN33)=#REF!,1,0)</f>
        <v>#REF!</v>
      </c>
      <c r="DM33" s="86" t="e">
        <f>+IF(OR('3. Resultaat planning'!$Z$38&lt;0,'3. Resultaat planning'!$AJ$38&lt;0,'3. Resultaat planning'!$AT$38&lt;0,'3. Resultaat planning'!$BD$38&lt;0),0,IF(COUNTA(T33:CN33)=#REF!,1,0))</f>
        <v>#REF!</v>
      </c>
    </row>
    <row r="34" spans="1:117" ht="14.1" customHeight="1" x14ac:dyDescent="0.3">
      <c r="A34" s="347"/>
      <c r="B34" s="348"/>
      <c r="C34" s="678" t="str">
        <f>+'4. Schoonmaakrooster'!C41:N41</f>
        <v/>
      </c>
      <c r="D34" s="678"/>
      <c r="E34" s="678"/>
      <c r="F34" s="678"/>
      <c r="G34" s="678"/>
      <c r="H34" s="678"/>
      <c r="I34" s="678"/>
      <c r="J34" s="678"/>
      <c r="K34" s="678"/>
      <c r="L34" s="678"/>
      <c r="M34" s="678"/>
      <c r="N34" s="678"/>
      <c r="O34" s="678"/>
      <c r="P34" s="678"/>
      <c r="Q34" s="407" t="str">
        <f>IF('4. Schoonmaakrooster'!O41="","",60*'4. Schoonmaakrooster'!O41)</f>
        <v/>
      </c>
      <c r="R34" s="408" t="str">
        <f>+'4. Schoonmaakrooster'!X41</f>
        <v/>
      </c>
      <c r="S34" s="375" t="str">
        <f>+'4. Schoonmaakrooster'!Y41</f>
        <v/>
      </c>
      <c r="T34" s="679" t="str">
        <f>IF(+'4. Schoonmaakrooster'!Z41=0,"",'4. Schoonmaakrooster'!Z41)</f>
        <v/>
      </c>
      <c r="U34" s="680"/>
      <c r="V34" s="680"/>
      <c r="W34" s="680" t="str">
        <f>IF(+'4. Schoonmaakrooster'!AC41=0,"",'4. Schoonmaakrooster'!AC41)</f>
        <v/>
      </c>
      <c r="X34" s="680"/>
      <c r="Y34" s="680"/>
      <c r="Z34" s="680" t="str">
        <f>IF(+'4. Schoonmaakrooster'!AF41=0,"",'4. Schoonmaakrooster'!AF41)</f>
        <v/>
      </c>
      <c r="AA34" s="680"/>
      <c r="AB34" s="680"/>
      <c r="AC34" s="680" t="str">
        <f>IF(+'4. Schoonmaakrooster'!AI41=0,"",'4. Schoonmaakrooster'!AI41)</f>
        <v/>
      </c>
      <c r="AD34" s="680"/>
      <c r="AE34" s="680"/>
      <c r="AF34" s="680" t="str">
        <f>IF(+'4. Schoonmaakrooster'!AL41=0,"",'4. Schoonmaakrooster'!AL41)</f>
        <v/>
      </c>
      <c r="AG34" s="680"/>
      <c r="AH34" s="680"/>
      <c r="AI34" s="680" t="str">
        <f>IF(+'4. Schoonmaakrooster'!AO41=0,"",'4. Schoonmaakrooster'!AO41)</f>
        <v/>
      </c>
      <c r="AJ34" s="680"/>
      <c r="AK34" s="680"/>
      <c r="AL34" s="680" t="str">
        <f>IF(+'4. Schoonmaakrooster'!AR41=0,"",'4. Schoonmaakrooster'!AR41)</f>
        <v/>
      </c>
      <c r="AM34" s="680"/>
      <c r="AN34" s="692"/>
      <c r="AO34" s="261"/>
      <c r="AP34" s="261"/>
      <c r="AQ34" s="679" t="str">
        <f>IF(+'4. Schoonmaakrooster'!AW41=0,"",'4. Schoonmaakrooster'!AW41)</f>
        <v/>
      </c>
      <c r="AR34" s="680"/>
      <c r="AS34" s="680"/>
      <c r="AT34" s="680" t="str">
        <f>IF(+'4. Schoonmaakrooster'!AZ41=0,"",'4. Schoonmaakrooster'!AZ41)</f>
        <v/>
      </c>
      <c r="AU34" s="680"/>
      <c r="AV34" s="680"/>
      <c r="AW34" s="680" t="str">
        <f>IF(+'4. Schoonmaakrooster'!BC41=0,"",'4. Schoonmaakrooster'!BC41)</f>
        <v/>
      </c>
      <c r="AX34" s="680"/>
      <c r="AY34" s="680"/>
      <c r="AZ34" s="680" t="str">
        <f>IF(+'4. Schoonmaakrooster'!BF41=0,"",'4. Schoonmaakrooster'!BF41)</f>
        <v/>
      </c>
      <c r="BA34" s="680"/>
      <c r="BB34" s="692"/>
      <c r="BC34" s="348"/>
      <c r="BD34" s="261"/>
      <c r="BE34" s="679" t="str">
        <f>IF(+'4. Schoonmaakrooster'!BK41=0,"",'4. Schoonmaakrooster'!BK41)</f>
        <v/>
      </c>
      <c r="BF34" s="680"/>
      <c r="BG34" s="680"/>
      <c r="BH34" s="680" t="str">
        <f>IF(+'4. Schoonmaakrooster'!BN41=0,"",'4. Schoonmaakrooster'!BN41)</f>
        <v/>
      </c>
      <c r="BI34" s="680"/>
      <c r="BJ34" s="680"/>
      <c r="BK34" s="680" t="str">
        <f>IF(+'4. Schoonmaakrooster'!BQ41=0,"",'4. Schoonmaakrooster'!BQ41)</f>
        <v/>
      </c>
      <c r="BL34" s="680"/>
      <c r="BM34" s="680"/>
      <c r="BN34" s="680" t="str">
        <f>IF(+'4. Schoonmaakrooster'!BT41=0,"",'4. Schoonmaakrooster'!BT41)</f>
        <v/>
      </c>
      <c r="BO34" s="680"/>
      <c r="BP34" s="680"/>
      <c r="BQ34" s="680" t="str">
        <f>IF(+'4. Schoonmaakrooster'!BW41=0,"",'4. Schoonmaakrooster'!BW41)</f>
        <v/>
      </c>
      <c r="BR34" s="680"/>
      <c r="BS34" s="680"/>
      <c r="BT34" s="680" t="str">
        <f>IF(+'4. Schoonmaakrooster'!BZ41=0,"",'4. Schoonmaakrooster'!BZ41)</f>
        <v/>
      </c>
      <c r="BU34" s="680"/>
      <c r="BV34" s="680"/>
      <c r="BW34" s="680" t="str">
        <f>IF(+'4. Schoonmaakrooster'!CC41=0,"",'4. Schoonmaakrooster'!CC41)</f>
        <v/>
      </c>
      <c r="BX34" s="680"/>
      <c r="BY34" s="680"/>
      <c r="BZ34" s="680" t="str">
        <f>IF(+'4. Schoonmaakrooster'!CF41=0,"",'4. Schoonmaakrooster'!CF41)</f>
        <v/>
      </c>
      <c r="CA34" s="680"/>
      <c r="CB34" s="680"/>
      <c r="CC34" s="680" t="str">
        <f>IF(+'4. Schoonmaakrooster'!CI41=0,"",'4. Schoonmaakrooster'!CI41)</f>
        <v/>
      </c>
      <c r="CD34" s="680"/>
      <c r="CE34" s="680"/>
      <c r="CF34" s="680" t="str">
        <f>IF(+'4. Schoonmaakrooster'!CL41=0,"",'4. Schoonmaakrooster'!CL41)</f>
        <v/>
      </c>
      <c r="CG34" s="680"/>
      <c r="CH34" s="680"/>
      <c r="CI34" s="680" t="str">
        <f>IF(+'4. Schoonmaakrooster'!CO41=0,"",'4. Schoonmaakrooster'!CO41)</f>
        <v/>
      </c>
      <c r="CJ34" s="680"/>
      <c r="CK34" s="680"/>
      <c r="CL34" s="680" t="str">
        <f>IF(+'4. Schoonmaakrooster'!CR41=0,"",'4. Schoonmaakrooster'!CR41)</f>
        <v/>
      </c>
      <c r="CM34" s="680"/>
      <c r="CN34" s="692"/>
      <c r="CO34" s="260"/>
      <c r="CP34" s="354"/>
      <c r="CQ34" s="109"/>
      <c r="CR34" s="135"/>
      <c r="CS34" s="135"/>
      <c r="CT34" s="135"/>
      <c r="CU34" s="135"/>
      <c r="CV34" s="135"/>
      <c r="CW34" s="135"/>
      <c r="CY34" s="86" t="e">
        <f>+IF(COUNTA(T34:CN34)=#REF!,1,0)</f>
        <v>#REF!</v>
      </c>
      <c r="DM34" s="86" t="e">
        <f>+IF(OR('3. Resultaat planning'!$Z$38&lt;0,'3. Resultaat planning'!$AJ$38&lt;0,'3. Resultaat planning'!$AT$38&lt;0,'3. Resultaat planning'!$BD$38&lt;0),0,IF(COUNTA(T34:CN34)=#REF!,1,0))</f>
        <v>#REF!</v>
      </c>
    </row>
    <row r="35" spans="1:117" ht="14.1" customHeight="1" x14ac:dyDescent="0.3">
      <c r="A35" s="347"/>
      <c r="B35" s="348"/>
      <c r="C35" s="678" t="str">
        <f>+'4. Schoonmaakrooster'!C42:N42</f>
        <v/>
      </c>
      <c r="D35" s="678"/>
      <c r="E35" s="678"/>
      <c r="F35" s="678"/>
      <c r="G35" s="678"/>
      <c r="H35" s="678"/>
      <c r="I35" s="678"/>
      <c r="J35" s="678"/>
      <c r="K35" s="678"/>
      <c r="L35" s="678"/>
      <c r="M35" s="678"/>
      <c r="N35" s="678"/>
      <c r="O35" s="678"/>
      <c r="P35" s="678"/>
      <c r="Q35" s="407" t="str">
        <f>IF('4. Schoonmaakrooster'!O42="","",60*'4. Schoonmaakrooster'!O42)</f>
        <v/>
      </c>
      <c r="R35" s="408" t="str">
        <f>+'4. Schoonmaakrooster'!X42</f>
        <v/>
      </c>
      <c r="S35" s="375" t="str">
        <f>+'4. Schoonmaakrooster'!Y42</f>
        <v/>
      </c>
      <c r="T35" s="679" t="str">
        <f>IF(+'4. Schoonmaakrooster'!Z42=0,"",'4. Schoonmaakrooster'!Z42)</f>
        <v/>
      </c>
      <c r="U35" s="680"/>
      <c r="V35" s="680"/>
      <c r="W35" s="680" t="str">
        <f>IF(+'4. Schoonmaakrooster'!AC42=0,"",'4. Schoonmaakrooster'!AC42)</f>
        <v/>
      </c>
      <c r="X35" s="680"/>
      <c r="Y35" s="680"/>
      <c r="Z35" s="680" t="str">
        <f>IF(+'4. Schoonmaakrooster'!AF42=0,"",'4. Schoonmaakrooster'!AF42)</f>
        <v/>
      </c>
      <c r="AA35" s="680"/>
      <c r="AB35" s="680"/>
      <c r="AC35" s="680" t="str">
        <f>IF(+'4. Schoonmaakrooster'!AI42=0,"",'4. Schoonmaakrooster'!AI42)</f>
        <v/>
      </c>
      <c r="AD35" s="680"/>
      <c r="AE35" s="680"/>
      <c r="AF35" s="680" t="str">
        <f>IF(+'4. Schoonmaakrooster'!AL42=0,"",'4. Schoonmaakrooster'!AL42)</f>
        <v/>
      </c>
      <c r="AG35" s="680"/>
      <c r="AH35" s="680"/>
      <c r="AI35" s="680" t="str">
        <f>IF(+'4. Schoonmaakrooster'!AO42=0,"",'4. Schoonmaakrooster'!AO42)</f>
        <v/>
      </c>
      <c r="AJ35" s="680"/>
      <c r="AK35" s="680"/>
      <c r="AL35" s="680" t="str">
        <f>IF(+'4. Schoonmaakrooster'!AR42=0,"",'4. Schoonmaakrooster'!AR42)</f>
        <v/>
      </c>
      <c r="AM35" s="680"/>
      <c r="AN35" s="692"/>
      <c r="AO35" s="261"/>
      <c r="AP35" s="261"/>
      <c r="AQ35" s="679" t="str">
        <f>IF(+'4. Schoonmaakrooster'!AW42=0,"",'4. Schoonmaakrooster'!AW42)</f>
        <v/>
      </c>
      <c r="AR35" s="680"/>
      <c r="AS35" s="680"/>
      <c r="AT35" s="680" t="str">
        <f>IF(+'4. Schoonmaakrooster'!AZ42=0,"",'4. Schoonmaakrooster'!AZ42)</f>
        <v/>
      </c>
      <c r="AU35" s="680"/>
      <c r="AV35" s="680"/>
      <c r="AW35" s="680" t="str">
        <f>IF(+'4. Schoonmaakrooster'!BC42=0,"",'4. Schoonmaakrooster'!BC42)</f>
        <v/>
      </c>
      <c r="AX35" s="680"/>
      <c r="AY35" s="680"/>
      <c r="AZ35" s="680" t="str">
        <f>IF(+'4. Schoonmaakrooster'!BF42=0,"",'4. Schoonmaakrooster'!BF42)</f>
        <v/>
      </c>
      <c r="BA35" s="680"/>
      <c r="BB35" s="692"/>
      <c r="BC35" s="348"/>
      <c r="BD35" s="261"/>
      <c r="BE35" s="679" t="str">
        <f>IF(+'4. Schoonmaakrooster'!BK42=0,"",'4. Schoonmaakrooster'!BK42)</f>
        <v/>
      </c>
      <c r="BF35" s="680"/>
      <c r="BG35" s="680"/>
      <c r="BH35" s="680" t="str">
        <f>IF(+'4. Schoonmaakrooster'!BN42=0,"",'4. Schoonmaakrooster'!BN42)</f>
        <v/>
      </c>
      <c r="BI35" s="680"/>
      <c r="BJ35" s="680"/>
      <c r="BK35" s="680" t="str">
        <f>IF(+'4. Schoonmaakrooster'!BQ42=0,"",'4. Schoonmaakrooster'!BQ42)</f>
        <v/>
      </c>
      <c r="BL35" s="680"/>
      <c r="BM35" s="680"/>
      <c r="BN35" s="680" t="str">
        <f>IF(+'4. Schoonmaakrooster'!BT42=0,"",'4. Schoonmaakrooster'!BT42)</f>
        <v/>
      </c>
      <c r="BO35" s="680"/>
      <c r="BP35" s="680"/>
      <c r="BQ35" s="680" t="str">
        <f>IF(+'4. Schoonmaakrooster'!BW42=0,"",'4. Schoonmaakrooster'!BW42)</f>
        <v/>
      </c>
      <c r="BR35" s="680"/>
      <c r="BS35" s="680"/>
      <c r="BT35" s="680" t="str">
        <f>IF(+'4. Schoonmaakrooster'!BZ42=0,"",'4. Schoonmaakrooster'!BZ42)</f>
        <v/>
      </c>
      <c r="BU35" s="680"/>
      <c r="BV35" s="680"/>
      <c r="BW35" s="680" t="str">
        <f>IF(+'4. Schoonmaakrooster'!CC42=0,"",'4. Schoonmaakrooster'!CC42)</f>
        <v/>
      </c>
      <c r="BX35" s="680"/>
      <c r="BY35" s="680"/>
      <c r="BZ35" s="680" t="str">
        <f>IF(+'4. Schoonmaakrooster'!CF42=0,"",'4. Schoonmaakrooster'!CF42)</f>
        <v/>
      </c>
      <c r="CA35" s="680"/>
      <c r="CB35" s="680"/>
      <c r="CC35" s="680" t="str">
        <f>IF(+'4. Schoonmaakrooster'!CI42=0,"",'4. Schoonmaakrooster'!CI42)</f>
        <v/>
      </c>
      <c r="CD35" s="680"/>
      <c r="CE35" s="680"/>
      <c r="CF35" s="680" t="str">
        <f>IF(+'4. Schoonmaakrooster'!CL42=0,"",'4. Schoonmaakrooster'!CL42)</f>
        <v/>
      </c>
      <c r="CG35" s="680"/>
      <c r="CH35" s="680"/>
      <c r="CI35" s="680" t="str">
        <f>IF(+'4. Schoonmaakrooster'!CO42=0,"",'4. Schoonmaakrooster'!CO42)</f>
        <v/>
      </c>
      <c r="CJ35" s="680"/>
      <c r="CK35" s="680"/>
      <c r="CL35" s="680" t="str">
        <f>IF(+'4. Schoonmaakrooster'!CR42=0,"",'4. Schoonmaakrooster'!CR42)</f>
        <v/>
      </c>
      <c r="CM35" s="680"/>
      <c r="CN35" s="692"/>
      <c r="CO35" s="260"/>
      <c r="CP35" s="354"/>
      <c r="CQ35" s="109"/>
      <c r="CR35" s="135"/>
      <c r="CS35" s="135"/>
      <c r="CT35" s="135"/>
      <c r="CU35" s="135"/>
      <c r="CV35" s="135"/>
      <c r="CW35" s="135"/>
      <c r="CY35" s="86" t="e">
        <f>+IF(COUNTA(T35:CN35)=#REF!,1,0)</f>
        <v>#REF!</v>
      </c>
      <c r="DM35" s="86" t="e">
        <f>+IF(OR('3. Resultaat planning'!$Z$38&lt;0,'3. Resultaat planning'!$AJ$38&lt;0,'3. Resultaat planning'!$AT$38&lt;0,'3. Resultaat planning'!$BD$38&lt;0),0,IF(COUNTA(T35:CN35)=#REF!,1,0))</f>
        <v>#REF!</v>
      </c>
    </row>
    <row r="36" spans="1:117" ht="14.1" customHeight="1" x14ac:dyDescent="0.3">
      <c r="A36" s="347"/>
      <c r="B36" s="348"/>
      <c r="C36" s="678" t="str">
        <f>+'4. Schoonmaakrooster'!C43:N43</f>
        <v/>
      </c>
      <c r="D36" s="678"/>
      <c r="E36" s="678"/>
      <c r="F36" s="678"/>
      <c r="G36" s="678"/>
      <c r="H36" s="678"/>
      <c r="I36" s="678"/>
      <c r="J36" s="678"/>
      <c r="K36" s="678"/>
      <c r="L36" s="678"/>
      <c r="M36" s="678"/>
      <c r="N36" s="678"/>
      <c r="O36" s="678"/>
      <c r="P36" s="678"/>
      <c r="Q36" s="407" t="str">
        <f>IF('4. Schoonmaakrooster'!O43="","",60*'4. Schoonmaakrooster'!O43)</f>
        <v/>
      </c>
      <c r="R36" s="408" t="str">
        <f>+'4. Schoonmaakrooster'!X43</f>
        <v/>
      </c>
      <c r="S36" s="375" t="str">
        <f>+'4. Schoonmaakrooster'!Y43</f>
        <v/>
      </c>
      <c r="T36" s="679" t="str">
        <f>IF(+'4. Schoonmaakrooster'!Z43=0,"",'4. Schoonmaakrooster'!Z43)</f>
        <v/>
      </c>
      <c r="U36" s="680"/>
      <c r="V36" s="680"/>
      <c r="W36" s="680" t="str">
        <f>IF(+'4. Schoonmaakrooster'!AC43=0,"",'4. Schoonmaakrooster'!AC43)</f>
        <v/>
      </c>
      <c r="X36" s="680"/>
      <c r="Y36" s="680"/>
      <c r="Z36" s="680" t="str">
        <f>IF(+'4. Schoonmaakrooster'!AF43=0,"",'4. Schoonmaakrooster'!AF43)</f>
        <v/>
      </c>
      <c r="AA36" s="680"/>
      <c r="AB36" s="680"/>
      <c r="AC36" s="680" t="str">
        <f>IF(+'4. Schoonmaakrooster'!AI43=0,"",'4. Schoonmaakrooster'!AI43)</f>
        <v/>
      </c>
      <c r="AD36" s="680"/>
      <c r="AE36" s="680"/>
      <c r="AF36" s="680" t="str">
        <f>IF(+'4. Schoonmaakrooster'!AL43=0,"",'4. Schoonmaakrooster'!AL43)</f>
        <v/>
      </c>
      <c r="AG36" s="680"/>
      <c r="AH36" s="680"/>
      <c r="AI36" s="680" t="str">
        <f>IF(+'4. Schoonmaakrooster'!AO43=0,"",'4. Schoonmaakrooster'!AO43)</f>
        <v/>
      </c>
      <c r="AJ36" s="680"/>
      <c r="AK36" s="680"/>
      <c r="AL36" s="680" t="str">
        <f>IF(+'4. Schoonmaakrooster'!AR43=0,"",'4. Schoonmaakrooster'!AR43)</f>
        <v/>
      </c>
      <c r="AM36" s="680"/>
      <c r="AN36" s="692"/>
      <c r="AO36" s="261"/>
      <c r="AP36" s="261"/>
      <c r="AQ36" s="679" t="str">
        <f>IF(+'4. Schoonmaakrooster'!AW43=0,"",'4. Schoonmaakrooster'!AW43)</f>
        <v/>
      </c>
      <c r="AR36" s="680"/>
      <c r="AS36" s="680"/>
      <c r="AT36" s="680" t="str">
        <f>IF(+'4. Schoonmaakrooster'!AZ43=0,"",'4. Schoonmaakrooster'!AZ43)</f>
        <v/>
      </c>
      <c r="AU36" s="680"/>
      <c r="AV36" s="680"/>
      <c r="AW36" s="680" t="str">
        <f>IF(+'4. Schoonmaakrooster'!BC43=0,"",'4. Schoonmaakrooster'!BC43)</f>
        <v/>
      </c>
      <c r="AX36" s="680"/>
      <c r="AY36" s="680"/>
      <c r="AZ36" s="680" t="str">
        <f>IF(+'4. Schoonmaakrooster'!BF43=0,"",'4. Schoonmaakrooster'!BF43)</f>
        <v/>
      </c>
      <c r="BA36" s="680"/>
      <c r="BB36" s="692"/>
      <c r="BC36" s="348"/>
      <c r="BD36" s="261"/>
      <c r="BE36" s="679" t="str">
        <f>IF(+'4. Schoonmaakrooster'!BK43=0,"",'4. Schoonmaakrooster'!BK43)</f>
        <v/>
      </c>
      <c r="BF36" s="680"/>
      <c r="BG36" s="680"/>
      <c r="BH36" s="680" t="str">
        <f>IF(+'4. Schoonmaakrooster'!BN43=0,"",'4. Schoonmaakrooster'!BN43)</f>
        <v/>
      </c>
      <c r="BI36" s="680"/>
      <c r="BJ36" s="680"/>
      <c r="BK36" s="680" t="str">
        <f>IF(+'4. Schoonmaakrooster'!BQ43=0,"",'4. Schoonmaakrooster'!BQ43)</f>
        <v/>
      </c>
      <c r="BL36" s="680"/>
      <c r="BM36" s="680"/>
      <c r="BN36" s="680" t="str">
        <f>IF(+'4. Schoonmaakrooster'!BT43=0,"",'4. Schoonmaakrooster'!BT43)</f>
        <v/>
      </c>
      <c r="BO36" s="680"/>
      <c r="BP36" s="680"/>
      <c r="BQ36" s="680" t="str">
        <f>IF(+'4. Schoonmaakrooster'!BW43=0,"",'4. Schoonmaakrooster'!BW43)</f>
        <v/>
      </c>
      <c r="BR36" s="680"/>
      <c r="BS36" s="680"/>
      <c r="BT36" s="680" t="str">
        <f>IF(+'4. Schoonmaakrooster'!BZ43=0,"",'4. Schoonmaakrooster'!BZ43)</f>
        <v/>
      </c>
      <c r="BU36" s="680"/>
      <c r="BV36" s="680"/>
      <c r="BW36" s="680" t="str">
        <f>IF(+'4. Schoonmaakrooster'!CC43=0,"",'4. Schoonmaakrooster'!CC43)</f>
        <v/>
      </c>
      <c r="BX36" s="680"/>
      <c r="BY36" s="680"/>
      <c r="BZ36" s="680" t="str">
        <f>IF(+'4. Schoonmaakrooster'!CF43=0,"",'4. Schoonmaakrooster'!CF43)</f>
        <v/>
      </c>
      <c r="CA36" s="680"/>
      <c r="CB36" s="680"/>
      <c r="CC36" s="680" t="str">
        <f>IF(+'4. Schoonmaakrooster'!CI43=0,"",'4. Schoonmaakrooster'!CI43)</f>
        <v/>
      </c>
      <c r="CD36" s="680"/>
      <c r="CE36" s="680"/>
      <c r="CF36" s="680" t="str">
        <f>IF(+'4. Schoonmaakrooster'!CL43=0,"",'4. Schoonmaakrooster'!CL43)</f>
        <v/>
      </c>
      <c r="CG36" s="680"/>
      <c r="CH36" s="680"/>
      <c r="CI36" s="680" t="str">
        <f>IF(+'4. Schoonmaakrooster'!CO43=0,"",'4. Schoonmaakrooster'!CO43)</f>
        <v/>
      </c>
      <c r="CJ36" s="680"/>
      <c r="CK36" s="680"/>
      <c r="CL36" s="680" t="str">
        <f>IF(+'4. Schoonmaakrooster'!CR43=0,"",'4. Schoonmaakrooster'!CR43)</f>
        <v/>
      </c>
      <c r="CM36" s="680"/>
      <c r="CN36" s="692"/>
      <c r="CO36" s="260"/>
      <c r="CP36" s="354"/>
      <c r="CQ36" s="109"/>
      <c r="CR36" s="135"/>
      <c r="CS36" s="135"/>
      <c r="CT36" s="135"/>
      <c r="CU36" s="135"/>
      <c r="CV36" s="135"/>
      <c r="CW36" s="135"/>
      <c r="CY36" s="86" t="e">
        <f>+IF(COUNTA(T36:CN36)=#REF!,1,0)</f>
        <v>#REF!</v>
      </c>
      <c r="DM36" s="86" t="e">
        <f>+IF(OR('3. Resultaat planning'!$Z$38&lt;0,'3. Resultaat planning'!$AJ$38&lt;0,'3. Resultaat planning'!$AT$38&lt;0,'3. Resultaat planning'!$BD$38&lt;0),0,IF(COUNTA(T36:CN36)=#REF!,1,0))</f>
        <v>#REF!</v>
      </c>
    </row>
    <row r="37" spans="1:117" ht="14.1" customHeight="1" x14ac:dyDescent="0.3">
      <c r="A37" s="347"/>
      <c r="B37" s="348"/>
      <c r="C37" s="678" t="str">
        <f>+'4. Schoonmaakrooster'!C44:N44</f>
        <v/>
      </c>
      <c r="D37" s="678"/>
      <c r="E37" s="678"/>
      <c r="F37" s="678"/>
      <c r="G37" s="678"/>
      <c r="H37" s="678"/>
      <c r="I37" s="678"/>
      <c r="J37" s="678"/>
      <c r="K37" s="678"/>
      <c r="L37" s="678"/>
      <c r="M37" s="678"/>
      <c r="N37" s="678"/>
      <c r="O37" s="678"/>
      <c r="P37" s="678"/>
      <c r="Q37" s="407" t="str">
        <f>IF('4. Schoonmaakrooster'!O44="","",60*'4. Schoonmaakrooster'!O44)</f>
        <v/>
      </c>
      <c r="R37" s="408" t="str">
        <f>+'4. Schoonmaakrooster'!X44</f>
        <v/>
      </c>
      <c r="S37" s="375" t="str">
        <f>+'4. Schoonmaakrooster'!Y44</f>
        <v/>
      </c>
      <c r="T37" s="679" t="str">
        <f>IF(+'4. Schoonmaakrooster'!Z44=0,"",'4. Schoonmaakrooster'!Z44)</f>
        <v/>
      </c>
      <c r="U37" s="680"/>
      <c r="V37" s="680"/>
      <c r="W37" s="680" t="str">
        <f>IF(+'4. Schoonmaakrooster'!AC44=0,"",'4. Schoonmaakrooster'!AC44)</f>
        <v/>
      </c>
      <c r="X37" s="680"/>
      <c r="Y37" s="680"/>
      <c r="Z37" s="680" t="str">
        <f>IF(+'4. Schoonmaakrooster'!AF44=0,"",'4. Schoonmaakrooster'!AF44)</f>
        <v/>
      </c>
      <c r="AA37" s="680"/>
      <c r="AB37" s="680"/>
      <c r="AC37" s="680" t="str">
        <f>IF(+'4. Schoonmaakrooster'!AI44=0,"",'4. Schoonmaakrooster'!AI44)</f>
        <v/>
      </c>
      <c r="AD37" s="680"/>
      <c r="AE37" s="680"/>
      <c r="AF37" s="680" t="str">
        <f>IF(+'4. Schoonmaakrooster'!AL44=0,"",'4. Schoonmaakrooster'!AL44)</f>
        <v/>
      </c>
      <c r="AG37" s="680"/>
      <c r="AH37" s="680"/>
      <c r="AI37" s="680" t="str">
        <f>IF(+'4. Schoonmaakrooster'!AO44=0,"",'4. Schoonmaakrooster'!AO44)</f>
        <v/>
      </c>
      <c r="AJ37" s="680"/>
      <c r="AK37" s="680"/>
      <c r="AL37" s="680" t="str">
        <f>IF(+'4. Schoonmaakrooster'!AR44=0,"",'4. Schoonmaakrooster'!AR44)</f>
        <v/>
      </c>
      <c r="AM37" s="680"/>
      <c r="AN37" s="692"/>
      <c r="AO37" s="261"/>
      <c r="AP37" s="261"/>
      <c r="AQ37" s="679" t="str">
        <f>IF(+'4. Schoonmaakrooster'!AW44=0,"",'4. Schoonmaakrooster'!AW44)</f>
        <v/>
      </c>
      <c r="AR37" s="680"/>
      <c r="AS37" s="680"/>
      <c r="AT37" s="680" t="str">
        <f>IF(+'4. Schoonmaakrooster'!AZ44=0,"",'4. Schoonmaakrooster'!AZ44)</f>
        <v/>
      </c>
      <c r="AU37" s="680"/>
      <c r="AV37" s="680"/>
      <c r="AW37" s="680" t="str">
        <f>IF(+'4. Schoonmaakrooster'!BC44=0,"",'4. Schoonmaakrooster'!BC44)</f>
        <v/>
      </c>
      <c r="AX37" s="680"/>
      <c r="AY37" s="680"/>
      <c r="AZ37" s="680" t="str">
        <f>IF(+'4. Schoonmaakrooster'!BF44=0,"",'4. Schoonmaakrooster'!BF44)</f>
        <v/>
      </c>
      <c r="BA37" s="680"/>
      <c r="BB37" s="692"/>
      <c r="BC37" s="348"/>
      <c r="BD37" s="261"/>
      <c r="BE37" s="679" t="str">
        <f>IF(+'4. Schoonmaakrooster'!BK44=0,"",'4. Schoonmaakrooster'!BK44)</f>
        <v/>
      </c>
      <c r="BF37" s="680"/>
      <c r="BG37" s="680"/>
      <c r="BH37" s="680" t="str">
        <f>IF(+'4. Schoonmaakrooster'!BN44=0,"",'4. Schoonmaakrooster'!BN44)</f>
        <v/>
      </c>
      <c r="BI37" s="680"/>
      <c r="BJ37" s="680"/>
      <c r="BK37" s="680" t="str">
        <f>IF(+'4. Schoonmaakrooster'!BQ44=0,"",'4. Schoonmaakrooster'!BQ44)</f>
        <v/>
      </c>
      <c r="BL37" s="680"/>
      <c r="BM37" s="680"/>
      <c r="BN37" s="680" t="str">
        <f>IF(+'4. Schoonmaakrooster'!BT44=0,"",'4. Schoonmaakrooster'!BT44)</f>
        <v/>
      </c>
      <c r="BO37" s="680"/>
      <c r="BP37" s="680"/>
      <c r="BQ37" s="680" t="str">
        <f>IF(+'4. Schoonmaakrooster'!BW44=0,"",'4. Schoonmaakrooster'!BW44)</f>
        <v/>
      </c>
      <c r="BR37" s="680"/>
      <c r="BS37" s="680"/>
      <c r="BT37" s="680" t="str">
        <f>IF(+'4. Schoonmaakrooster'!BZ44=0,"",'4. Schoonmaakrooster'!BZ44)</f>
        <v/>
      </c>
      <c r="BU37" s="680"/>
      <c r="BV37" s="680"/>
      <c r="BW37" s="680" t="str">
        <f>IF(+'4. Schoonmaakrooster'!CC44=0,"",'4. Schoonmaakrooster'!CC44)</f>
        <v/>
      </c>
      <c r="BX37" s="680"/>
      <c r="BY37" s="680"/>
      <c r="BZ37" s="680" t="str">
        <f>IF(+'4. Schoonmaakrooster'!CF44=0,"",'4. Schoonmaakrooster'!CF44)</f>
        <v/>
      </c>
      <c r="CA37" s="680"/>
      <c r="CB37" s="680"/>
      <c r="CC37" s="680" t="str">
        <f>IF(+'4. Schoonmaakrooster'!CI44=0,"",'4. Schoonmaakrooster'!CI44)</f>
        <v/>
      </c>
      <c r="CD37" s="680"/>
      <c r="CE37" s="680"/>
      <c r="CF37" s="680" t="str">
        <f>IF(+'4. Schoonmaakrooster'!CL44=0,"",'4. Schoonmaakrooster'!CL44)</f>
        <v/>
      </c>
      <c r="CG37" s="680"/>
      <c r="CH37" s="680"/>
      <c r="CI37" s="680" t="str">
        <f>IF(+'4. Schoonmaakrooster'!CO44=0,"",'4. Schoonmaakrooster'!CO44)</f>
        <v/>
      </c>
      <c r="CJ37" s="680"/>
      <c r="CK37" s="680"/>
      <c r="CL37" s="680" t="str">
        <f>IF(+'4. Schoonmaakrooster'!CR44=0,"",'4. Schoonmaakrooster'!CR44)</f>
        <v/>
      </c>
      <c r="CM37" s="680"/>
      <c r="CN37" s="692"/>
      <c r="CO37" s="260"/>
      <c r="CP37" s="354"/>
      <c r="CQ37" s="109"/>
      <c r="CR37" s="135"/>
      <c r="CS37" s="135"/>
      <c r="CT37" s="135"/>
      <c r="CU37" s="135"/>
      <c r="CV37" s="135"/>
      <c r="CW37" s="135"/>
      <c r="CY37" s="86" t="e">
        <f>+IF(COUNTA(T37:CN37)=#REF!,1,0)</f>
        <v>#REF!</v>
      </c>
      <c r="DM37" s="86" t="e">
        <f>+IF(OR('3. Resultaat planning'!$Z$38&lt;0,'3. Resultaat planning'!$AJ$38&lt;0,'3. Resultaat planning'!$AT$38&lt;0,'3. Resultaat planning'!$BD$38&lt;0),0,IF(COUNTA(T37:CN37)=#REF!,1,0))</f>
        <v>#REF!</v>
      </c>
    </row>
    <row r="38" spans="1:117" ht="14.1" customHeight="1" x14ac:dyDescent="0.3">
      <c r="A38" s="347"/>
      <c r="B38" s="348"/>
      <c r="C38" s="678" t="str">
        <f>+'4. Schoonmaakrooster'!C45:N45</f>
        <v/>
      </c>
      <c r="D38" s="678"/>
      <c r="E38" s="678"/>
      <c r="F38" s="678"/>
      <c r="G38" s="678"/>
      <c r="H38" s="678"/>
      <c r="I38" s="678"/>
      <c r="J38" s="678"/>
      <c r="K38" s="678"/>
      <c r="L38" s="678"/>
      <c r="M38" s="678"/>
      <c r="N38" s="678"/>
      <c r="O38" s="678"/>
      <c r="P38" s="678"/>
      <c r="Q38" s="407" t="str">
        <f>IF('4. Schoonmaakrooster'!O45="","",60*'4. Schoonmaakrooster'!O45)</f>
        <v/>
      </c>
      <c r="R38" s="408" t="str">
        <f>+'4. Schoonmaakrooster'!X45</f>
        <v/>
      </c>
      <c r="S38" s="375" t="str">
        <f>+'4. Schoonmaakrooster'!Y45</f>
        <v/>
      </c>
      <c r="T38" s="679" t="str">
        <f>IF(+'4. Schoonmaakrooster'!Z45=0,"",'4. Schoonmaakrooster'!Z45)</f>
        <v/>
      </c>
      <c r="U38" s="680"/>
      <c r="V38" s="680"/>
      <c r="W38" s="680" t="str">
        <f>IF(+'4. Schoonmaakrooster'!AC45=0,"",'4. Schoonmaakrooster'!AC45)</f>
        <v/>
      </c>
      <c r="X38" s="680"/>
      <c r="Y38" s="680"/>
      <c r="Z38" s="680" t="str">
        <f>IF(+'4. Schoonmaakrooster'!AF45=0,"",'4. Schoonmaakrooster'!AF45)</f>
        <v/>
      </c>
      <c r="AA38" s="680"/>
      <c r="AB38" s="680"/>
      <c r="AC38" s="680" t="str">
        <f>IF(+'4. Schoonmaakrooster'!AI45=0,"",'4. Schoonmaakrooster'!AI45)</f>
        <v/>
      </c>
      <c r="AD38" s="680"/>
      <c r="AE38" s="680"/>
      <c r="AF38" s="680" t="str">
        <f>IF(+'4. Schoonmaakrooster'!AL45=0,"",'4. Schoonmaakrooster'!AL45)</f>
        <v/>
      </c>
      <c r="AG38" s="680"/>
      <c r="AH38" s="680"/>
      <c r="AI38" s="680" t="str">
        <f>IF(+'4. Schoonmaakrooster'!AO45=0,"",'4. Schoonmaakrooster'!AO45)</f>
        <v/>
      </c>
      <c r="AJ38" s="680"/>
      <c r="AK38" s="680"/>
      <c r="AL38" s="680" t="str">
        <f>IF(+'4. Schoonmaakrooster'!AR45=0,"",'4. Schoonmaakrooster'!AR45)</f>
        <v/>
      </c>
      <c r="AM38" s="680"/>
      <c r="AN38" s="692"/>
      <c r="AO38" s="261"/>
      <c r="AP38" s="261"/>
      <c r="AQ38" s="679" t="str">
        <f>IF(+'4. Schoonmaakrooster'!AW45=0,"",'4. Schoonmaakrooster'!AW45)</f>
        <v/>
      </c>
      <c r="AR38" s="680"/>
      <c r="AS38" s="680"/>
      <c r="AT38" s="680" t="str">
        <f>IF(+'4. Schoonmaakrooster'!AZ45=0,"",'4. Schoonmaakrooster'!AZ45)</f>
        <v/>
      </c>
      <c r="AU38" s="680"/>
      <c r="AV38" s="680"/>
      <c r="AW38" s="680" t="str">
        <f>IF(+'4. Schoonmaakrooster'!BC45=0,"",'4. Schoonmaakrooster'!BC45)</f>
        <v/>
      </c>
      <c r="AX38" s="680"/>
      <c r="AY38" s="680"/>
      <c r="AZ38" s="680" t="str">
        <f>IF(+'4. Schoonmaakrooster'!BF45=0,"",'4. Schoonmaakrooster'!BF45)</f>
        <v/>
      </c>
      <c r="BA38" s="680"/>
      <c r="BB38" s="692"/>
      <c r="BC38" s="348"/>
      <c r="BD38" s="261"/>
      <c r="BE38" s="679" t="str">
        <f>IF(+'4. Schoonmaakrooster'!BK45=0,"",'4. Schoonmaakrooster'!BK45)</f>
        <v/>
      </c>
      <c r="BF38" s="680"/>
      <c r="BG38" s="680"/>
      <c r="BH38" s="680" t="str">
        <f>IF(+'4. Schoonmaakrooster'!BN45=0,"",'4. Schoonmaakrooster'!BN45)</f>
        <v/>
      </c>
      <c r="BI38" s="680"/>
      <c r="BJ38" s="680"/>
      <c r="BK38" s="680" t="str">
        <f>IF(+'4. Schoonmaakrooster'!BQ45=0,"",'4. Schoonmaakrooster'!BQ45)</f>
        <v/>
      </c>
      <c r="BL38" s="680"/>
      <c r="BM38" s="680"/>
      <c r="BN38" s="680" t="str">
        <f>IF(+'4. Schoonmaakrooster'!BT45=0,"",'4. Schoonmaakrooster'!BT45)</f>
        <v/>
      </c>
      <c r="BO38" s="680"/>
      <c r="BP38" s="680"/>
      <c r="BQ38" s="680" t="str">
        <f>IF(+'4. Schoonmaakrooster'!BW45=0,"",'4. Schoonmaakrooster'!BW45)</f>
        <v/>
      </c>
      <c r="BR38" s="680"/>
      <c r="BS38" s="680"/>
      <c r="BT38" s="680" t="str">
        <f>IF(+'4. Schoonmaakrooster'!BZ45=0,"",'4. Schoonmaakrooster'!BZ45)</f>
        <v/>
      </c>
      <c r="BU38" s="680"/>
      <c r="BV38" s="680"/>
      <c r="BW38" s="680" t="str">
        <f>IF(+'4. Schoonmaakrooster'!CC45=0,"",'4. Schoonmaakrooster'!CC45)</f>
        <v/>
      </c>
      <c r="BX38" s="680"/>
      <c r="BY38" s="680"/>
      <c r="BZ38" s="680" t="str">
        <f>IF(+'4. Schoonmaakrooster'!CF45=0,"",'4. Schoonmaakrooster'!CF45)</f>
        <v/>
      </c>
      <c r="CA38" s="680"/>
      <c r="CB38" s="680"/>
      <c r="CC38" s="680" t="str">
        <f>IF(+'4. Schoonmaakrooster'!CI45=0,"",'4. Schoonmaakrooster'!CI45)</f>
        <v/>
      </c>
      <c r="CD38" s="680"/>
      <c r="CE38" s="680"/>
      <c r="CF38" s="680" t="str">
        <f>IF(+'4. Schoonmaakrooster'!CL45=0,"",'4. Schoonmaakrooster'!CL45)</f>
        <v/>
      </c>
      <c r="CG38" s="680"/>
      <c r="CH38" s="680"/>
      <c r="CI38" s="680" t="str">
        <f>IF(+'4. Schoonmaakrooster'!CO45=0,"",'4. Schoonmaakrooster'!CO45)</f>
        <v/>
      </c>
      <c r="CJ38" s="680"/>
      <c r="CK38" s="680"/>
      <c r="CL38" s="680" t="str">
        <f>IF(+'4. Schoonmaakrooster'!CR45=0,"",'4. Schoonmaakrooster'!CR45)</f>
        <v/>
      </c>
      <c r="CM38" s="680"/>
      <c r="CN38" s="692"/>
      <c r="CO38" s="260"/>
      <c r="CP38" s="354"/>
      <c r="CQ38" s="109"/>
      <c r="CR38" s="135"/>
      <c r="CS38" s="135"/>
      <c r="CT38" s="135"/>
      <c r="CU38" s="135"/>
      <c r="CV38" s="135"/>
      <c r="CW38" s="135"/>
      <c r="CY38" s="86" t="e">
        <f>+IF(COUNTA(T38:CN38)=#REF!,1,0)</f>
        <v>#REF!</v>
      </c>
      <c r="DM38" s="86" t="e">
        <f>+IF(OR('3. Resultaat planning'!$Z$38&lt;0,'3. Resultaat planning'!$AJ$38&lt;0,'3. Resultaat planning'!$AT$38&lt;0,'3. Resultaat planning'!$BD$38&lt;0),0,IF(COUNTA(T38:CN38)=#REF!,1,0))</f>
        <v>#REF!</v>
      </c>
    </row>
    <row r="39" spans="1:117" ht="14.1" customHeight="1" x14ac:dyDescent="0.3">
      <c r="A39" s="347"/>
      <c r="B39" s="348"/>
      <c r="C39" s="678" t="str">
        <f>+'4. Schoonmaakrooster'!C46:N46</f>
        <v/>
      </c>
      <c r="D39" s="678"/>
      <c r="E39" s="678"/>
      <c r="F39" s="678"/>
      <c r="G39" s="678"/>
      <c r="H39" s="678"/>
      <c r="I39" s="678"/>
      <c r="J39" s="678"/>
      <c r="K39" s="678"/>
      <c r="L39" s="678"/>
      <c r="M39" s="678"/>
      <c r="N39" s="678"/>
      <c r="O39" s="678"/>
      <c r="P39" s="678"/>
      <c r="Q39" s="407" t="str">
        <f>IF('4. Schoonmaakrooster'!O46="","",60*'4. Schoonmaakrooster'!O46)</f>
        <v/>
      </c>
      <c r="R39" s="408" t="str">
        <f>+'4. Schoonmaakrooster'!X46</f>
        <v/>
      </c>
      <c r="S39" s="375" t="str">
        <f>+'4. Schoonmaakrooster'!Y46</f>
        <v/>
      </c>
      <c r="T39" s="679" t="str">
        <f>IF(+'4. Schoonmaakrooster'!Z46=0,"",'4. Schoonmaakrooster'!Z46)</f>
        <v/>
      </c>
      <c r="U39" s="680"/>
      <c r="V39" s="680"/>
      <c r="W39" s="680" t="str">
        <f>IF(+'4. Schoonmaakrooster'!AC46=0,"",'4. Schoonmaakrooster'!AC46)</f>
        <v/>
      </c>
      <c r="X39" s="680"/>
      <c r="Y39" s="680"/>
      <c r="Z39" s="680" t="str">
        <f>IF(+'4. Schoonmaakrooster'!AF46=0,"",'4. Schoonmaakrooster'!AF46)</f>
        <v/>
      </c>
      <c r="AA39" s="680"/>
      <c r="AB39" s="680"/>
      <c r="AC39" s="680" t="str">
        <f>IF(+'4. Schoonmaakrooster'!AI46=0,"",'4. Schoonmaakrooster'!AI46)</f>
        <v/>
      </c>
      <c r="AD39" s="680"/>
      <c r="AE39" s="680"/>
      <c r="AF39" s="680" t="str">
        <f>IF(+'4. Schoonmaakrooster'!AL46=0,"",'4. Schoonmaakrooster'!AL46)</f>
        <v/>
      </c>
      <c r="AG39" s="680"/>
      <c r="AH39" s="680"/>
      <c r="AI39" s="680" t="str">
        <f>IF(+'4. Schoonmaakrooster'!AO46=0,"",'4. Schoonmaakrooster'!AO46)</f>
        <v/>
      </c>
      <c r="AJ39" s="680"/>
      <c r="AK39" s="680"/>
      <c r="AL39" s="680" t="str">
        <f>IF(+'4. Schoonmaakrooster'!AR46=0,"",'4. Schoonmaakrooster'!AR46)</f>
        <v/>
      </c>
      <c r="AM39" s="680"/>
      <c r="AN39" s="692"/>
      <c r="AO39" s="261"/>
      <c r="AP39" s="261"/>
      <c r="AQ39" s="679" t="str">
        <f>IF(+'4. Schoonmaakrooster'!AW46=0,"",'4. Schoonmaakrooster'!AW46)</f>
        <v/>
      </c>
      <c r="AR39" s="680"/>
      <c r="AS39" s="680"/>
      <c r="AT39" s="680" t="str">
        <f>IF(+'4. Schoonmaakrooster'!AZ46=0,"",'4. Schoonmaakrooster'!AZ46)</f>
        <v/>
      </c>
      <c r="AU39" s="680"/>
      <c r="AV39" s="680"/>
      <c r="AW39" s="680" t="str">
        <f>IF(+'4. Schoonmaakrooster'!BC46=0,"",'4. Schoonmaakrooster'!BC46)</f>
        <v/>
      </c>
      <c r="AX39" s="680"/>
      <c r="AY39" s="680"/>
      <c r="AZ39" s="680" t="str">
        <f>IF(+'4. Schoonmaakrooster'!BF46=0,"",'4. Schoonmaakrooster'!BF46)</f>
        <v/>
      </c>
      <c r="BA39" s="680"/>
      <c r="BB39" s="692"/>
      <c r="BC39" s="348"/>
      <c r="BD39" s="261"/>
      <c r="BE39" s="679" t="str">
        <f>IF(+'4. Schoonmaakrooster'!BK46=0,"",'4. Schoonmaakrooster'!BK46)</f>
        <v/>
      </c>
      <c r="BF39" s="680"/>
      <c r="BG39" s="680"/>
      <c r="BH39" s="680" t="str">
        <f>IF(+'4. Schoonmaakrooster'!BN46=0,"",'4. Schoonmaakrooster'!BN46)</f>
        <v/>
      </c>
      <c r="BI39" s="680"/>
      <c r="BJ39" s="680"/>
      <c r="BK39" s="680" t="str">
        <f>IF(+'4. Schoonmaakrooster'!BQ46=0,"",'4. Schoonmaakrooster'!BQ46)</f>
        <v/>
      </c>
      <c r="BL39" s="680"/>
      <c r="BM39" s="680"/>
      <c r="BN39" s="680" t="str">
        <f>IF(+'4. Schoonmaakrooster'!BT46=0,"",'4. Schoonmaakrooster'!BT46)</f>
        <v/>
      </c>
      <c r="BO39" s="680"/>
      <c r="BP39" s="680"/>
      <c r="BQ39" s="680" t="str">
        <f>IF(+'4. Schoonmaakrooster'!BW46=0,"",'4. Schoonmaakrooster'!BW46)</f>
        <v/>
      </c>
      <c r="BR39" s="680"/>
      <c r="BS39" s="680"/>
      <c r="BT39" s="680" t="str">
        <f>IF(+'4. Schoonmaakrooster'!BZ46=0,"",'4. Schoonmaakrooster'!BZ46)</f>
        <v/>
      </c>
      <c r="BU39" s="680"/>
      <c r="BV39" s="680"/>
      <c r="BW39" s="680" t="str">
        <f>IF(+'4. Schoonmaakrooster'!CC46=0,"",'4. Schoonmaakrooster'!CC46)</f>
        <v/>
      </c>
      <c r="BX39" s="680"/>
      <c r="BY39" s="680"/>
      <c r="BZ39" s="680" t="str">
        <f>IF(+'4. Schoonmaakrooster'!CF46=0,"",'4. Schoonmaakrooster'!CF46)</f>
        <v/>
      </c>
      <c r="CA39" s="680"/>
      <c r="CB39" s="680"/>
      <c r="CC39" s="680" t="str">
        <f>IF(+'4. Schoonmaakrooster'!CI46=0,"",'4. Schoonmaakrooster'!CI46)</f>
        <v/>
      </c>
      <c r="CD39" s="680"/>
      <c r="CE39" s="680"/>
      <c r="CF39" s="680" t="str">
        <f>IF(+'4. Schoonmaakrooster'!CL46=0,"",'4. Schoonmaakrooster'!CL46)</f>
        <v/>
      </c>
      <c r="CG39" s="680"/>
      <c r="CH39" s="680"/>
      <c r="CI39" s="680" t="str">
        <f>IF(+'4. Schoonmaakrooster'!CO46=0,"",'4. Schoonmaakrooster'!CO46)</f>
        <v/>
      </c>
      <c r="CJ39" s="680"/>
      <c r="CK39" s="680"/>
      <c r="CL39" s="680" t="str">
        <f>IF(+'4. Schoonmaakrooster'!CR46=0,"",'4. Schoonmaakrooster'!CR46)</f>
        <v/>
      </c>
      <c r="CM39" s="680"/>
      <c r="CN39" s="692"/>
      <c r="CO39" s="260"/>
      <c r="CP39" s="354"/>
      <c r="CQ39" s="109"/>
      <c r="CR39" s="135"/>
      <c r="CS39" s="135"/>
      <c r="CT39" s="135"/>
      <c r="CU39" s="135"/>
      <c r="CV39" s="135"/>
      <c r="CW39" s="135"/>
      <c r="CY39" s="86" t="e">
        <f>+IF(COUNTA(T39:CN39)=#REF!,1,0)</f>
        <v>#REF!</v>
      </c>
      <c r="DM39" s="86" t="e">
        <f>+IF(OR('3. Resultaat planning'!$Z$38&lt;0,'3. Resultaat planning'!$AJ$38&lt;0,'3. Resultaat planning'!$AT$38&lt;0,'3. Resultaat planning'!$BD$38&lt;0),0,IF(COUNTA(T39:CN39)=#REF!,1,0))</f>
        <v>#REF!</v>
      </c>
    </row>
    <row r="40" spans="1:117" ht="14.1" customHeight="1" x14ac:dyDescent="0.3">
      <c r="A40" s="347"/>
      <c r="B40" s="348"/>
      <c r="C40" s="678" t="str">
        <f>+'4. Schoonmaakrooster'!C47:N47</f>
        <v/>
      </c>
      <c r="D40" s="678"/>
      <c r="E40" s="678"/>
      <c r="F40" s="678"/>
      <c r="G40" s="678"/>
      <c r="H40" s="678"/>
      <c r="I40" s="678"/>
      <c r="J40" s="678"/>
      <c r="K40" s="678"/>
      <c r="L40" s="678"/>
      <c r="M40" s="678"/>
      <c r="N40" s="678"/>
      <c r="O40" s="678"/>
      <c r="P40" s="678"/>
      <c r="Q40" s="407" t="str">
        <f>IF('4. Schoonmaakrooster'!O47="","",60*'4. Schoonmaakrooster'!O47)</f>
        <v/>
      </c>
      <c r="R40" s="408" t="str">
        <f>+'4. Schoonmaakrooster'!X47</f>
        <v/>
      </c>
      <c r="S40" s="375" t="str">
        <f>+'4. Schoonmaakrooster'!Y47</f>
        <v/>
      </c>
      <c r="T40" s="679" t="str">
        <f>IF(+'4. Schoonmaakrooster'!Z47=0,"",'4. Schoonmaakrooster'!Z47)</f>
        <v/>
      </c>
      <c r="U40" s="680"/>
      <c r="V40" s="680"/>
      <c r="W40" s="680" t="str">
        <f>IF(+'4. Schoonmaakrooster'!AC47=0,"",'4. Schoonmaakrooster'!AC47)</f>
        <v/>
      </c>
      <c r="X40" s="680"/>
      <c r="Y40" s="680"/>
      <c r="Z40" s="680" t="str">
        <f>IF(+'4. Schoonmaakrooster'!AF47=0,"",'4. Schoonmaakrooster'!AF47)</f>
        <v/>
      </c>
      <c r="AA40" s="680"/>
      <c r="AB40" s="680"/>
      <c r="AC40" s="680" t="str">
        <f>IF(+'4. Schoonmaakrooster'!AI47=0,"",'4. Schoonmaakrooster'!AI47)</f>
        <v/>
      </c>
      <c r="AD40" s="680"/>
      <c r="AE40" s="680"/>
      <c r="AF40" s="680" t="str">
        <f>IF(+'4. Schoonmaakrooster'!AL47=0,"",'4. Schoonmaakrooster'!AL47)</f>
        <v/>
      </c>
      <c r="AG40" s="680"/>
      <c r="AH40" s="680"/>
      <c r="AI40" s="680" t="str">
        <f>IF(+'4. Schoonmaakrooster'!AO47=0,"",'4. Schoonmaakrooster'!AO47)</f>
        <v/>
      </c>
      <c r="AJ40" s="680"/>
      <c r="AK40" s="680"/>
      <c r="AL40" s="680" t="str">
        <f>IF(+'4. Schoonmaakrooster'!AR47=0,"",'4. Schoonmaakrooster'!AR47)</f>
        <v/>
      </c>
      <c r="AM40" s="680"/>
      <c r="AN40" s="692"/>
      <c r="AO40" s="261"/>
      <c r="AP40" s="261"/>
      <c r="AQ40" s="679" t="str">
        <f>IF(+'4. Schoonmaakrooster'!AW47=0,"",'4. Schoonmaakrooster'!AW47)</f>
        <v/>
      </c>
      <c r="AR40" s="680"/>
      <c r="AS40" s="680"/>
      <c r="AT40" s="680" t="str">
        <f>IF(+'4. Schoonmaakrooster'!AZ47=0,"",'4. Schoonmaakrooster'!AZ47)</f>
        <v/>
      </c>
      <c r="AU40" s="680"/>
      <c r="AV40" s="680"/>
      <c r="AW40" s="680" t="str">
        <f>IF(+'4. Schoonmaakrooster'!BC47=0,"",'4. Schoonmaakrooster'!BC47)</f>
        <v/>
      </c>
      <c r="AX40" s="680"/>
      <c r="AY40" s="680"/>
      <c r="AZ40" s="680" t="str">
        <f>IF(+'4. Schoonmaakrooster'!BF47=0,"",'4. Schoonmaakrooster'!BF47)</f>
        <v/>
      </c>
      <c r="BA40" s="680"/>
      <c r="BB40" s="692"/>
      <c r="BC40" s="348"/>
      <c r="BD40" s="261"/>
      <c r="BE40" s="679" t="str">
        <f>IF(+'4. Schoonmaakrooster'!BK47=0,"",'4. Schoonmaakrooster'!BK47)</f>
        <v/>
      </c>
      <c r="BF40" s="680"/>
      <c r="BG40" s="680"/>
      <c r="BH40" s="680" t="str">
        <f>IF(+'4. Schoonmaakrooster'!BN47=0,"",'4. Schoonmaakrooster'!BN47)</f>
        <v/>
      </c>
      <c r="BI40" s="680"/>
      <c r="BJ40" s="680"/>
      <c r="BK40" s="680" t="str">
        <f>IF(+'4. Schoonmaakrooster'!BQ47=0,"",'4. Schoonmaakrooster'!BQ47)</f>
        <v/>
      </c>
      <c r="BL40" s="680"/>
      <c r="BM40" s="680"/>
      <c r="BN40" s="680" t="str">
        <f>IF(+'4. Schoonmaakrooster'!BT47=0,"",'4. Schoonmaakrooster'!BT47)</f>
        <v/>
      </c>
      <c r="BO40" s="680"/>
      <c r="BP40" s="680"/>
      <c r="BQ40" s="680" t="str">
        <f>IF(+'4. Schoonmaakrooster'!BW47=0,"",'4. Schoonmaakrooster'!BW47)</f>
        <v/>
      </c>
      <c r="BR40" s="680"/>
      <c r="BS40" s="680"/>
      <c r="BT40" s="680" t="str">
        <f>IF(+'4. Schoonmaakrooster'!BZ47=0,"",'4. Schoonmaakrooster'!BZ47)</f>
        <v/>
      </c>
      <c r="BU40" s="680"/>
      <c r="BV40" s="680"/>
      <c r="BW40" s="680" t="str">
        <f>IF(+'4. Schoonmaakrooster'!CC47=0,"",'4. Schoonmaakrooster'!CC47)</f>
        <v/>
      </c>
      <c r="BX40" s="680"/>
      <c r="BY40" s="680"/>
      <c r="BZ40" s="680" t="str">
        <f>IF(+'4. Schoonmaakrooster'!CF47=0,"",'4. Schoonmaakrooster'!CF47)</f>
        <v/>
      </c>
      <c r="CA40" s="680"/>
      <c r="CB40" s="680"/>
      <c r="CC40" s="680" t="str">
        <f>IF(+'4. Schoonmaakrooster'!CI47=0,"",'4. Schoonmaakrooster'!CI47)</f>
        <v/>
      </c>
      <c r="CD40" s="680"/>
      <c r="CE40" s="680"/>
      <c r="CF40" s="680" t="str">
        <f>IF(+'4. Schoonmaakrooster'!CL47=0,"",'4. Schoonmaakrooster'!CL47)</f>
        <v/>
      </c>
      <c r="CG40" s="680"/>
      <c r="CH40" s="680"/>
      <c r="CI40" s="680" t="str">
        <f>IF(+'4. Schoonmaakrooster'!CO47=0,"",'4. Schoonmaakrooster'!CO47)</f>
        <v/>
      </c>
      <c r="CJ40" s="680"/>
      <c r="CK40" s="680"/>
      <c r="CL40" s="680" t="str">
        <f>IF(+'4. Schoonmaakrooster'!CR47=0,"",'4. Schoonmaakrooster'!CR47)</f>
        <v/>
      </c>
      <c r="CM40" s="680"/>
      <c r="CN40" s="692"/>
      <c r="CO40" s="260"/>
      <c r="CP40" s="354"/>
      <c r="CQ40" s="109"/>
      <c r="CR40" s="135"/>
      <c r="CS40" s="135"/>
      <c r="CT40" s="135"/>
      <c r="CU40" s="135"/>
      <c r="CV40" s="135"/>
      <c r="CW40" s="135"/>
      <c r="CY40" s="86" t="e">
        <f>+IF(COUNTA(T40:CN40)=#REF!,1,0)</f>
        <v>#REF!</v>
      </c>
      <c r="DM40" s="86" t="e">
        <f>+IF(OR('3. Resultaat planning'!$Z$38&lt;0,'3. Resultaat planning'!$AJ$38&lt;0,'3. Resultaat planning'!$AT$38&lt;0,'3. Resultaat planning'!$BD$38&lt;0),0,IF(COUNTA(T40:CN40)=#REF!,1,0))</f>
        <v>#REF!</v>
      </c>
    </row>
    <row r="41" spans="1:117" ht="14.1" customHeight="1" x14ac:dyDescent="0.3">
      <c r="A41" s="347"/>
      <c r="B41" s="348"/>
      <c r="C41" s="678" t="str">
        <f>+'4. Schoonmaakrooster'!C48:N48</f>
        <v/>
      </c>
      <c r="D41" s="678"/>
      <c r="E41" s="678"/>
      <c r="F41" s="678"/>
      <c r="G41" s="678"/>
      <c r="H41" s="678"/>
      <c r="I41" s="678"/>
      <c r="J41" s="678"/>
      <c r="K41" s="678"/>
      <c r="L41" s="678"/>
      <c r="M41" s="678"/>
      <c r="N41" s="678"/>
      <c r="O41" s="678"/>
      <c r="P41" s="678"/>
      <c r="Q41" s="407" t="str">
        <f>IF('4. Schoonmaakrooster'!O48="","",60*'4. Schoonmaakrooster'!O48)</f>
        <v/>
      </c>
      <c r="R41" s="408" t="str">
        <f>+'4. Schoonmaakrooster'!X48</f>
        <v/>
      </c>
      <c r="S41" s="375" t="str">
        <f>+'4. Schoonmaakrooster'!Y48</f>
        <v/>
      </c>
      <c r="T41" s="691" t="str">
        <f>IF(+'4. Schoonmaakrooster'!Z48=0,"",'4. Schoonmaakrooster'!Z48)</f>
        <v/>
      </c>
      <c r="U41" s="689"/>
      <c r="V41" s="689"/>
      <c r="W41" s="689" t="str">
        <f>IF(+'4. Schoonmaakrooster'!AC48=0,"",'4. Schoonmaakrooster'!AC48)</f>
        <v/>
      </c>
      <c r="X41" s="689"/>
      <c r="Y41" s="689"/>
      <c r="Z41" s="689" t="str">
        <f>IF(+'4. Schoonmaakrooster'!AF48=0,"",'4. Schoonmaakrooster'!AF48)</f>
        <v/>
      </c>
      <c r="AA41" s="689"/>
      <c r="AB41" s="689"/>
      <c r="AC41" s="689" t="str">
        <f>IF(+'4. Schoonmaakrooster'!AI48=0,"",'4. Schoonmaakrooster'!AI48)</f>
        <v/>
      </c>
      <c r="AD41" s="689"/>
      <c r="AE41" s="689"/>
      <c r="AF41" s="689" t="str">
        <f>IF(+'4. Schoonmaakrooster'!AL48=0,"",'4. Schoonmaakrooster'!AL48)</f>
        <v/>
      </c>
      <c r="AG41" s="689"/>
      <c r="AH41" s="689"/>
      <c r="AI41" s="689" t="str">
        <f>IF(+'4. Schoonmaakrooster'!AO48=0,"",'4. Schoonmaakrooster'!AO48)</f>
        <v/>
      </c>
      <c r="AJ41" s="689"/>
      <c r="AK41" s="689"/>
      <c r="AL41" s="689" t="str">
        <f>IF(+'4. Schoonmaakrooster'!AR48=0,"",'4. Schoonmaakrooster'!AR48)</f>
        <v/>
      </c>
      <c r="AM41" s="689"/>
      <c r="AN41" s="690"/>
      <c r="AO41" s="261"/>
      <c r="AP41" s="261"/>
      <c r="AQ41" s="691" t="str">
        <f>IF(+'4. Schoonmaakrooster'!AW48=0,"",'4. Schoonmaakrooster'!AW48)</f>
        <v/>
      </c>
      <c r="AR41" s="689"/>
      <c r="AS41" s="689"/>
      <c r="AT41" s="689" t="str">
        <f>IF(+'4. Schoonmaakrooster'!AZ48=0,"",'4. Schoonmaakrooster'!AZ48)</f>
        <v/>
      </c>
      <c r="AU41" s="689"/>
      <c r="AV41" s="689"/>
      <c r="AW41" s="689" t="str">
        <f>IF(+'4. Schoonmaakrooster'!BC48=0,"",'4. Schoonmaakrooster'!BC48)</f>
        <v/>
      </c>
      <c r="AX41" s="689"/>
      <c r="AY41" s="689"/>
      <c r="AZ41" s="689" t="str">
        <f>IF(+'4. Schoonmaakrooster'!BF48=0,"",'4. Schoonmaakrooster'!BF48)</f>
        <v/>
      </c>
      <c r="BA41" s="689"/>
      <c r="BB41" s="690"/>
      <c r="BC41" s="348"/>
      <c r="BD41" s="261"/>
      <c r="BE41" s="691" t="str">
        <f>IF(+'4. Schoonmaakrooster'!BK48=0,"",'4. Schoonmaakrooster'!BK48)</f>
        <v/>
      </c>
      <c r="BF41" s="689"/>
      <c r="BG41" s="689"/>
      <c r="BH41" s="689" t="str">
        <f>IF(+'4. Schoonmaakrooster'!BN48=0,"",'4. Schoonmaakrooster'!BN48)</f>
        <v/>
      </c>
      <c r="BI41" s="689"/>
      <c r="BJ41" s="689"/>
      <c r="BK41" s="689" t="str">
        <f>IF(+'4. Schoonmaakrooster'!BQ48=0,"",'4. Schoonmaakrooster'!BQ48)</f>
        <v/>
      </c>
      <c r="BL41" s="689"/>
      <c r="BM41" s="689"/>
      <c r="BN41" s="689" t="str">
        <f>IF(+'4. Schoonmaakrooster'!BT48=0,"",'4. Schoonmaakrooster'!BT48)</f>
        <v/>
      </c>
      <c r="BO41" s="689"/>
      <c r="BP41" s="689"/>
      <c r="BQ41" s="689" t="str">
        <f>IF(+'4. Schoonmaakrooster'!BW48=0,"",'4. Schoonmaakrooster'!BW48)</f>
        <v/>
      </c>
      <c r="BR41" s="689"/>
      <c r="BS41" s="689"/>
      <c r="BT41" s="689" t="str">
        <f>IF(+'4. Schoonmaakrooster'!BZ48=0,"",'4. Schoonmaakrooster'!BZ48)</f>
        <v/>
      </c>
      <c r="BU41" s="689"/>
      <c r="BV41" s="689"/>
      <c r="BW41" s="689" t="str">
        <f>IF(+'4. Schoonmaakrooster'!CC48=0,"",'4. Schoonmaakrooster'!CC48)</f>
        <v/>
      </c>
      <c r="BX41" s="689"/>
      <c r="BY41" s="689"/>
      <c r="BZ41" s="689" t="str">
        <f>IF(+'4. Schoonmaakrooster'!CF48=0,"",'4. Schoonmaakrooster'!CF48)</f>
        <v/>
      </c>
      <c r="CA41" s="689"/>
      <c r="CB41" s="689"/>
      <c r="CC41" s="689" t="str">
        <f>IF(+'4. Schoonmaakrooster'!CI48=0,"",'4. Schoonmaakrooster'!CI48)</f>
        <v/>
      </c>
      <c r="CD41" s="689"/>
      <c r="CE41" s="689"/>
      <c r="CF41" s="689" t="str">
        <f>IF(+'4. Schoonmaakrooster'!CL48=0,"",'4. Schoonmaakrooster'!CL48)</f>
        <v/>
      </c>
      <c r="CG41" s="689"/>
      <c r="CH41" s="689"/>
      <c r="CI41" s="689" t="str">
        <f>IF(+'4. Schoonmaakrooster'!CO48=0,"",'4. Schoonmaakrooster'!CO48)</f>
        <v/>
      </c>
      <c r="CJ41" s="689"/>
      <c r="CK41" s="689"/>
      <c r="CL41" s="689" t="str">
        <f>IF(+'4. Schoonmaakrooster'!CR48=0,"",'4. Schoonmaakrooster'!CR48)</f>
        <v/>
      </c>
      <c r="CM41" s="689"/>
      <c r="CN41" s="690"/>
      <c r="CO41" s="260"/>
      <c r="CP41" s="354"/>
      <c r="CQ41" s="109"/>
      <c r="CR41" s="135"/>
      <c r="CS41" s="135"/>
      <c r="CT41" s="135"/>
      <c r="CU41" s="135"/>
      <c r="CV41" s="135"/>
      <c r="CW41" s="135"/>
      <c r="CY41" s="86" t="e">
        <f>+IF(COUNTA(T41:CN41)=#REF!,1,0)</f>
        <v>#REF!</v>
      </c>
      <c r="DM41" s="86" t="e">
        <f>+IF(OR('3. Resultaat planning'!$Z$38&lt;0,'3. Resultaat planning'!$AJ$38&lt;0,'3. Resultaat planning'!$AT$38&lt;0,'3. Resultaat planning'!$BD$38&lt;0),0,IF(COUNTA(T41:CN41)=#REF!,1,0))</f>
        <v>#REF!</v>
      </c>
    </row>
    <row r="42" spans="1:117" ht="9.9" customHeight="1" x14ac:dyDescent="0.3">
      <c r="A42" s="347"/>
      <c r="B42" s="348"/>
      <c r="C42" s="349"/>
      <c r="D42" s="350"/>
      <c r="E42" s="350"/>
      <c r="F42" s="350"/>
      <c r="G42" s="350"/>
      <c r="H42" s="350"/>
      <c r="I42" s="350"/>
      <c r="J42" s="350"/>
      <c r="K42" s="350"/>
      <c r="L42" s="350"/>
      <c r="M42" s="350"/>
      <c r="N42" s="350"/>
      <c r="O42" s="350"/>
      <c r="P42" s="350"/>
      <c r="Q42" s="350"/>
      <c r="R42" s="351"/>
      <c r="S42" s="378"/>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c r="BZ42" s="352"/>
      <c r="CA42" s="352"/>
      <c r="CB42" s="352"/>
      <c r="CC42" s="352"/>
      <c r="CD42" s="352"/>
      <c r="CE42" s="352"/>
      <c r="CF42" s="352"/>
      <c r="CG42" s="352"/>
      <c r="CH42" s="352"/>
      <c r="CI42" s="352"/>
      <c r="CJ42" s="352"/>
      <c r="CK42" s="352"/>
      <c r="CL42" s="352"/>
      <c r="CM42" s="352"/>
      <c r="CN42" s="353"/>
      <c r="CO42" s="260"/>
      <c r="CP42" s="354"/>
      <c r="CQ42" s="109"/>
      <c r="DM42" s="389"/>
    </row>
    <row r="43" spans="1:117" ht="14.1" customHeight="1" x14ac:dyDescent="0.3">
      <c r="A43" s="347"/>
      <c r="B43" s="348"/>
      <c r="C43" s="355" t="s">
        <v>55</v>
      </c>
      <c r="D43" s="350" t="s">
        <v>103</v>
      </c>
      <c r="E43" s="351"/>
      <c r="F43" s="351"/>
      <c r="G43" s="351"/>
      <c r="H43" s="351"/>
      <c r="I43" s="351"/>
      <c r="J43" s="351"/>
      <c r="K43" s="351"/>
      <c r="L43" s="351"/>
      <c r="M43" s="351"/>
      <c r="N43" s="351"/>
      <c r="O43" s="351"/>
      <c r="P43" s="351"/>
      <c r="Q43" s="351"/>
      <c r="R43" s="356"/>
      <c r="S43" s="348"/>
      <c r="T43" s="358"/>
      <c r="U43" s="358"/>
      <c r="V43" s="358"/>
      <c r="W43" s="358"/>
      <c r="X43" s="362" t="s">
        <v>54</v>
      </c>
      <c r="Y43" s="358"/>
      <c r="Z43" s="379" t="s">
        <v>104</v>
      </c>
      <c r="AB43" s="358"/>
      <c r="AE43" s="358"/>
      <c r="AK43" s="358"/>
      <c r="AL43" s="358"/>
      <c r="AM43" s="358"/>
      <c r="AN43" s="358"/>
      <c r="AO43" s="358"/>
      <c r="AP43" s="358"/>
      <c r="AQ43" s="358"/>
      <c r="AR43" s="359"/>
      <c r="AS43" s="358"/>
      <c r="AT43" s="358"/>
      <c r="AU43" s="358"/>
      <c r="AV43" s="358"/>
      <c r="AW43" s="358"/>
      <c r="AX43" s="358"/>
      <c r="AY43" s="358"/>
      <c r="AZ43" s="358"/>
      <c r="BA43" s="360"/>
      <c r="BB43" s="358"/>
      <c r="BC43" s="358"/>
      <c r="BD43" s="358"/>
      <c r="BE43" s="358"/>
      <c r="BF43" s="360"/>
      <c r="BG43" s="358"/>
      <c r="BH43" s="358"/>
      <c r="BI43" s="360"/>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61"/>
      <c r="CO43" s="348"/>
      <c r="CP43" s="357"/>
      <c r="DM43" s="86" t="e">
        <f>SUM(DM10:DM41)</f>
        <v>#REF!</v>
      </c>
    </row>
    <row r="44" spans="1:117" ht="9.9" customHeight="1" x14ac:dyDescent="0.3">
      <c r="A44" s="347"/>
      <c r="B44" s="348"/>
      <c r="C44" s="355"/>
      <c r="D44" s="350"/>
      <c r="E44" s="351"/>
      <c r="F44" s="351"/>
      <c r="G44" s="351"/>
      <c r="H44" s="351"/>
      <c r="I44" s="351"/>
      <c r="J44" s="351"/>
      <c r="K44" s="351"/>
      <c r="L44" s="351"/>
      <c r="M44" s="351"/>
      <c r="N44" s="351"/>
      <c r="O44" s="351"/>
      <c r="P44" s="351"/>
      <c r="Q44" s="351"/>
      <c r="R44" s="356"/>
      <c r="S44" s="348"/>
      <c r="T44" s="358"/>
      <c r="U44" s="358"/>
      <c r="V44" s="358"/>
      <c r="W44" s="358"/>
      <c r="X44" s="358"/>
      <c r="Y44" s="358"/>
      <c r="Z44" s="358"/>
      <c r="AA44" s="358"/>
      <c r="AB44" s="358"/>
      <c r="AC44" s="358"/>
      <c r="AD44" s="358"/>
      <c r="AE44" s="358"/>
      <c r="AF44" s="358"/>
      <c r="AG44" s="377"/>
      <c r="AH44" s="358"/>
      <c r="AI44" s="379"/>
      <c r="AJ44" s="358"/>
      <c r="AK44" s="358"/>
      <c r="AL44" s="358"/>
      <c r="AM44" s="358"/>
      <c r="AN44" s="358"/>
      <c r="AO44" s="358"/>
      <c r="AP44" s="358"/>
      <c r="AQ44" s="358"/>
      <c r="AR44" s="359"/>
      <c r="AS44" s="358"/>
      <c r="AT44" s="358"/>
      <c r="AU44" s="358"/>
      <c r="AV44" s="358"/>
      <c r="AW44" s="358"/>
      <c r="AX44" s="358"/>
      <c r="AY44" s="358"/>
      <c r="AZ44" s="358"/>
      <c r="BA44" s="360"/>
      <c r="BB44" s="358"/>
      <c r="BC44" s="358"/>
      <c r="BD44" s="358"/>
      <c r="BE44" s="358"/>
      <c r="BF44" s="360"/>
      <c r="BG44" s="358"/>
      <c r="BH44" s="358"/>
      <c r="BI44" s="360"/>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61"/>
      <c r="CO44" s="348"/>
      <c r="CP44" s="357"/>
    </row>
    <row r="45" spans="1:117" ht="14.1" customHeight="1" x14ac:dyDescent="0.3">
      <c r="A45" s="347"/>
      <c r="B45" s="348"/>
      <c r="C45" s="355" t="s">
        <v>60</v>
      </c>
      <c r="D45" s="380" t="s">
        <v>61</v>
      </c>
      <c r="E45" s="351"/>
      <c r="F45" s="351"/>
      <c r="G45" s="351"/>
      <c r="H45" s="351"/>
      <c r="I45" s="351"/>
      <c r="J45" s="351"/>
      <c r="K45" s="351"/>
      <c r="M45" s="350"/>
      <c r="N45" s="351"/>
      <c r="O45" s="351"/>
      <c r="P45" s="351"/>
      <c r="Q45" s="351"/>
      <c r="R45" s="356"/>
      <c r="S45" s="34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48"/>
      <c r="AS45" s="358"/>
      <c r="AT45" s="358"/>
      <c r="AU45" s="358"/>
      <c r="AV45" s="358"/>
      <c r="AW45" s="358"/>
      <c r="AX45" s="358"/>
      <c r="AY45" s="358"/>
      <c r="AZ45" s="358"/>
      <c r="BA45" s="360"/>
      <c r="BB45" s="358"/>
      <c r="BC45" s="358"/>
      <c r="BD45" s="358"/>
      <c r="BE45" s="358"/>
      <c r="BF45" s="360"/>
      <c r="BG45" s="358"/>
      <c r="BH45" s="358"/>
      <c r="BI45" s="359"/>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61"/>
      <c r="CO45" s="348"/>
      <c r="CP45" s="357"/>
    </row>
    <row r="46" spans="1:117" ht="9.9" customHeight="1" x14ac:dyDescent="0.3">
      <c r="A46" s="347"/>
      <c r="B46" s="348"/>
      <c r="C46" s="363"/>
      <c r="D46" s="364"/>
      <c r="E46" s="365"/>
      <c r="F46" s="365"/>
      <c r="G46" s="365"/>
      <c r="H46" s="365"/>
      <c r="I46" s="365"/>
      <c r="J46" s="365"/>
      <c r="K46" s="365"/>
      <c r="L46" s="366"/>
      <c r="M46" s="365"/>
      <c r="N46" s="365"/>
      <c r="O46" s="365"/>
      <c r="P46" s="365"/>
      <c r="Q46" s="365"/>
      <c r="R46" s="367"/>
      <c r="S46" s="366"/>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70"/>
      <c r="AS46" s="369"/>
      <c r="AT46" s="369"/>
      <c r="AU46" s="369"/>
      <c r="AV46" s="369"/>
      <c r="AW46" s="369"/>
      <c r="AX46" s="369"/>
      <c r="AY46" s="369"/>
      <c r="AZ46" s="369"/>
      <c r="BA46" s="371"/>
      <c r="BB46" s="369"/>
      <c r="BC46" s="369"/>
      <c r="BD46" s="369"/>
      <c r="BE46" s="369"/>
      <c r="BF46" s="366"/>
      <c r="BG46" s="369"/>
      <c r="BH46" s="369"/>
      <c r="BI46" s="370"/>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72"/>
      <c r="CO46" s="348"/>
      <c r="CP46" s="357"/>
    </row>
    <row r="47" spans="1:117" ht="3" customHeight="1" x14ac:dyDescent="0.3">
      <c r="A47" s="347"/>
      <c r="B47" s="348"/>
      <c r="C47" s="373"/>
      <c r="D47" s="351"/>
      <c r="E47" s="351"/>
      <c r="F47" s="351"/>
      <c r="G47" s="351"/>
      <c r="H47" s="351"/>
      <c r="I47" s="351"/>
      <c r="J47" s="351"/>
      <c r="K47" s="351"/>
      <c r="L47" s="351"/>
      <c r="M47" s="351"/>
      <c r="N47" s="351"/>
      <c r="O47" s="351"/>
      <c r="P47" s="351"/>
      <c r="Q47" s="351"/>
      <c r="R47" s="356"/>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57"/>
    </row>
    <row r="48" spans="1:117" ht="3" customHeight="1" x14ac:dyDescent="0.3">
      <c r="A48" s="374"/>
      <c r="B48" s="366"/>
      <c r="C48" s="367"/>
      <c r="D48" s="367"/>
      <c r="E48" s="367"/>
      <c r="F48" s="367"/>
      <c r="G48" s="367"/>
      <c r="H48" s="367"/>
      <c r="I48" s="367"/>
      <c r="J48" s="367"/>
      <c r="K48" s="367"/>
      <c r="L48" s="367"/>
      <c r="M48" s="367"/>
      <c r="N48" s="367"/>
      <c r="O48" s="367"/>
      <c r="P48" s="367"/>
      <c r="Q48" s="367"/>
      <c r="R48" s="367"/>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8"/>
    </row>
    <row r="49" spans="1:104" ht="3" customHeight="1" x14ac:dyDescent="0.3">
      <c r="A49" s="348"/>
      <c r="B49" s="348"/>
      <c r="C49" s="356"/>
      <c r="D49" s="356"/>
      <c r="E49" s="356"/>
      <c r="F49" s="356"/>
      <c r="G49" s="356"/>
      <c r="H49" s="356"/>
      <c r="I49" s="356"/>
      <c r="J49" s="356"/>
      <c r="K49" s="356"/>
      <c r="L49" s="356"/>
      <c r="M49" s="356"/>
      <c r="N49" s="356"/>
      <c r="O49" s="356"/>
      <c r="P49" s="356"/>
      <c r="Q49" s="356"/>
      <c r="R49" s="356"/>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409"/>
    </row>
    <row r="50" spans="1:104" ht="3" customHeight="1" x14ac:dyDescent="0.3">
      <c r="A50" s="348"/>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409"/>
    </row>
    <row r="51" spans="1:104" ht="12" customHeight="1" x14ac:dyDescent="0.3">
      <c r="CY51" s="86" t="e">
        <f>SUM(CY10:CY46)</f>
        <v>#REF!</v>
      </c>
      <c r="CZ51" s="86" t="s">
        <v>84</v>
      </c>
    </row>
    <row r="52" spans="1:104" ht="12" hidden="1" customHeight="1" x14ac:dyDescent="0.3"/>
    <row r="53" spans="1:104" ht="3" hidden="1" customHeight="1" x14ac:dyDescent="0.3">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91"/>
    </row>
    <row r="54" spans="1:104" ht="3" hidden="1" customHeight="1" x14ac:dyDescent="0.3">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5"/>
    </row>
    <row r="55" spans="1:104" ht="12" hidden="1" customHeight="1" x14ac:dyDescent="0.3">
      <c r="A55" s="92"/>
      <c r="B55" s="93"/>
      <c r="C55" s="93"/>
      <c r="D55" s="93"/>
      <c r="E55" s="573" t="s">
        <v>46</v>
      </c>
      <c r="F55" s="574"/>
      <c r="G55" s="574"/>
      <c r="H55" s="574"/>
      <c r="I55" s="574"/>
      <c r="J55" s="574"/>
      <c r="K55" s="574"/>
      <c r="L55" s="574"/>
      <c r="M55" s="574"/>
      <c r="N55" s="574"/>
      <c r="O55" s="575"/>
      <c r="P55" s="93"/>
      <c r="Q55" s="93"/>
      <c r="R55" s="574"/>
      <c r="S55" s="575"/>
      <c r="T55" s="573" t="s">
        <v>98</v>
      </c>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574"/>
      <c r="BB55" s="574"/>
      <c r="BC55" s="574"/>
      <c r="BD55" s="574"/>
      <c r="BE55" s="574"/>
      <c r="BF55" s="574"/>
      <c r="BG55" s="574"/>
      <c r="BH55" s="574"/>
      <c r="BI55" s="574"/>
      <c r="BJ55" s="574"/>
      <c r="BK55" s="574"/>
      <c r="BL55" s="574"/>
      <c r="BM55" s="574"/>
      <c r="BN55" s="574"/>
      <c r="BO55" s="574"/>
      <c r="BP55" s="574"/>
      <c r="BQ55" s="574"/>
      <c r="BR55" s="574"/>
      <c r="BS55" s="574"/>
      <c r="BT55" s="574"/>
      <c r="BU55" s="574"/>
      <c r="BV55" s="574"/>
      <c r="BW55" s="574"/>
      <c r="BX55" s="574"/>
      <c r="BY55" s="574"/>
      <c r="BZ55" s="574"/>
      <c r="CA55" s="574"/>
      <c r="CB55" s="574"/>
      <c r="CC55" s="574"/>
      <c r="CD55" s="574"/>
      <c r="CE55" s="574"/>
      <c r="CF55" s="574"/>
      <c r="CG55" s="574"/>
      <c r="CH55" s="574"/>
      <c r="CI55" s="574"/>
      <c r="CJ55" s="574"/>
      <c r="CK55" s="574"/>
      <c r="CL55" s="574"/>
      <c r="CM55" s="574"/>
      <c r="CN55" s="575"/>
      <c r="CO55" s="93"/>
      <c r="CP55" s="95"/>
    </row>
    <row r="56" spans="1:104" ht="12" hidden="1" customHeight="1" x14ac:dyDescent="0.3">
      <c r="A56" s="92"/>
      <c r="B56" s="93"/>
      <c r="C56" s="93"/>
      <c r="D56" s="93"/>
      <c r="E56" s="576"/>
      <c r="F56" s="577"/>
      <c r="G56" s="577"/>
      <c r="H56" s="577"/>
      <c r="I56" s="577"/>
      <c r="J56" s="577"/>
      <c r="K56" s="577"/>
      <c r="L56" s="577"/>
      <c r="M56" s="577"/>
      <c r="N56" s="577"/>
      <c r="O56" s="578"/>
      <c r="P56" s="93"/>
      <c r="Q56" s="93"/>
      <c r="R56" s="592"/>
      <c r="S56" s="593"/>
      <c r="T56" s="576"/>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577"/>
      <c r="CB56" s="577"/>
      <c r="CC56" s="577"/>
      <c r="CD56" s="577"/>
      <c r="CE56" s="577"/>
      <c r="CF56" s="577"/>
      <c r="CG56" s="577"/>
      <c r="CH56" s="577"/>
      <c r="CI56" s="577"/>
      <c r="CJ56" s="577"/>
      <c r="CK56" s="577"/>
      <c r="CL56" s="577"/>
      <c r="CM56" s="577"/>
      <c r="CN56" s="578"/>
      <c r="CO56" s="93"/>
      <c r="CP56" s="95"/>
    </row>
    <row r="57" spans="1:104" ht="12" hidden="1" customHeight="1" x14ac:dyDescent="0.3">
      <c r="A57" s="92"/>
      <c r="B57" s="93"/>
      <c r="C57" s="93"/>
      <c r="D57" s="93"/>
      <c r="E57" s="596" t="s">
        <v>43</v>
      </c>
      <c r="F57" s="597"/>
      <c r="G57" s="598"/>
      <c r="H57" s="596" t="s">
        <v>44</v>
      </c>
      <c r="I57" s="597"/>
      <c r="J57" s="597"/>
      <c r="K57" s="597"/>
      <c r="L57" s="598"/>
      <c r="M57" s="596" t="s">
        <v>45</v>
      </c>
      <c r="N57" s="597"/>
      <c r="O57" s="598"/>
      <c r="P57" s="93"/>
      <c r="Q57" s="93"/>
      <c r="R57" s="592"/>
      <c r="S57" s="593"/>
      <c r="T57" s="573" t="s">
        <v>2</v>
      </c>
      <c r="U57" s="574"/>
      <c r="V57" s="575"/>
      <c r="W57" s="573" t="s">
        <v>3</v>
      </c>
      <c r="X57" s="574"/>
      <c r="Y57" s="575"/>
      <c r="Z57" s="573" t="s">
        <v>4</v>
      </c>
      <c r="AA57" s="574"/>
      <c r="AB57" s="575"/>
      <c r="AC57" s="573" t="s">
        <v>5</v>
      </c>
      <c r="AD57" s="574"/>
      <c r="AE57" s="575"/>
      <c r="AF57" s="573" t="s">
        <v>6</v>
      </c>
      <c r="AG57" s="574"/>
      <c r="AH57" s="575"/>
      <c r="AI57" s="573" t="s">
        <v>7</v>
      </c>
      <c r="AJ57" s="574"/>
      <c r="AK57" s="575"/>
      <c r="AL57" s="573" t="s">
        <v>73</v>
      </c>
      <c r="AM57" s="574"/>
      <c r="AN57" s="575"/>
      <c r="AO57" s="96"/>
      <c r="AP57" s="96"/>
      <c r="AQ57" s="573" t="s">
        <v>36</v>
      </c>
      <c r="AR57" s="574"/>
      <c r="AS57" s="575"/>
      <c r="AT57" s="573" t="s">
        <v>37</v>
      </c>
      <c r="AU57" s="574"/>
      <c r="AV57" s="575"/>
      <c r="AW57" s="573" t="s">
        <v>38</v>
      </c>
      <c r="AX57" s="574"/>
      <c r="AY57" s="575"/>
      <c r="AZ57" s="573" t="s">
        <v>39</v>
      </c>
      <c r="BA57" s="574"/>
      <c r="BB57" s="575"/>
      <c r="BC57" s="96"/>
      <c r="BD57" s="96"/>
      <c r="BE57" s="573" t="s">
        <v>22</v>
      </c>
      <c r="BF57" s="574"/>
      <c r="BG57" s="575"/>
      <c r="BH57" s="573" t="s">
        <v>23</v>
      </c>
      <c r="BI57" s="574"/>
      <c r="BJ57" s="575"/>
      <c r="BK57" s="573" t="s">
        <v>25</v>
      </c>
      <c r="BL57" s="574"/>
      <c r="BM57" s="575"/>
      <c r="BN57" s="573" t="s">
        <v>24</v>
      </c>
      <c r="BO57" s="574"/>
      <c r="BP57" s="575"/>
      <c r="BQ57" s="573" t="s">
        <v>26</v>
      </c>
      <c r="BR57" s="574"/>
      <c r="BS57" s="575"/>
      <c r="BT57" s="573" t="s">
        <v>27</v>
      </c>
      <c r="BU57" s="574"/>
      <c r="BV57" s="575"/>
      <c r="BW57" s="573" t="s">
        <v>28</v>
      </c>
      <c r="BX57" s="574"/>
      <c r="BY57" s="575"/>
      <c r="BZ57" s="573" t="s">
        <v>29</v>
      </c>
      <c r="CA57" s="574"/>
      <c r="CB57" s="575"/>
      <c r="CC57" s="573" t="s">
        <v>30</v>
      </c>
      <c r="CD57" s="574"/>
      <c r="CE57" s="575"/>
      <c r="CF57" s="573" t="s">
        <v>31</v>
      </c>
      <c r="CG57" s="574"/>
      <c r="CH57" s="575"/>
      <c r="CI57" s="573" t="s">
        <v>32</v>
      </c>
      <c r="CJ57" s="574"/>
      <c r="CK57" s="575"/>
      <c r="CL57" s="573" t="s">
        <v>33</v>
      </c>
      <c r="CM57" s="574"/>
      <c r="CN57" s="575"/>
      <c r="CO57" s="93"/>
      <c r="CP57" s="95"/>
    </row>
    <row r="58" spans="1:104" ht="12" hidden="1" customHeight="1" x14ac:dyDescent="0.3">
      <c r="A58" s="92"/>
      <c r="B58" s="93"/>
      <c r="C58" s="93"/>
      <c r="D58" s="93"/>
      <c r="E58" s="599"/>
      <c r="F58" s="600"/>
      <c r="G58" s="601"/>
      <c r="H58" s="599"/>
      <c r="I58" s="600"/>
      <c r="J58" s="600"/>
      <c r="K58" s="600"/>
      <c r="L58" s="601"/>
      <c r="M58" s="599"/>
      <c r="N58" s="600"/>
      <c r="O58" s="601"/>
      <c r="P58" s="93"/>
      <c r="Q58" s="93"/>
      <c r="R58" s="577"/>
      <c r="S58" s="578"/>
      <c r="T58" s="576"/>
      <c r="U58" s="577"/>
      <c r="V58" s="578"/>
      <c r="W58" s="576"/>
      <c r="X58" s="577"/>
      <c r="Y58" s="578"/>
      <c r="Z58" s="576"/>
      <c r="AA58" s="577"/>
      <c r="AB58" s="578"/>
      <c r="AC58" s="576"/>
      <c r="AD58" s="577"/>
      <c r="AE58" s="578"/>
      <c r="AF58" s="576"/>
      <c r="AG58" s="577"/>
      <c r="AH58" s="578"/>
      <c r="AI58" s="576"/>
      <c r="AJ58" s="577"/>
      <c r="AK58" s="578"/>
      <c r="AL58" s="576"/>
      <c r="AM58" s="577"/>
      <c r="AN58" s="578"/>
      <c r="AO58" s="96"/>
      <c r="AP58" s="96"/>
      <c r="AQ58" s="576"/>
      <c r="AR58" s="577"/>
      <c r="AS58" s="578"/>
      <c r="AT58" s="576"/>
      <c r="AU58" s="577"/>
      <c r="AV58" s="578"/>
      <c r="AW58" s="576"/>
      <c r="AX58" s="577"/>
      <c r="AY58" s="578"/>
      <c r="AZ58" s="576"/>
      <c r="BA58" s="577"/>
      <c r="BB58" s="578"/>
      <c r="BC58" s="96"/>
      <c r="BD58" s="96"/>
      <c r="BE58" s="576"/>
      <c r="BF58" s="577"/>
      <c r="BG58" s="578"/>
      <c r="BH58" s="576"/>
      <c r="BI58" s="577"/>
      <c r="BJ58" s="578"/>
      <c r="BK58" s="576"/>
      <c r="BL58" s="577"/>
      <c r="BM58" s="578"/>
      <c r="BN58" s="576"/>
      <c r="BO58" s="577"/>
      <c r="BP58" s="578"/>
      <c r="BQ58" s="576"/>
      <c r="BR58" s="577"/>
      <c r="BS58" s="578"/>
      <c r="BT58" s="576"/>
      <c r="BU58" s="577"/>
      <c r="BV58" s="578"/>
      <c r="BW58" s="576"/>
      <c r="BX58" s="577"/>
      <c r="BY58" s="578"/>
      <c r="BZ58" s="576"/>
      <c r="CA58" s="577"/>
      <c r="CB58" s="578"/>
      <c r="CC58" s="576"/>
      <c r="CD58" s="577"/>
      <c r="CE58" s="578"/>
      <c r="CF58" s="576"/>
      <c r="CG58" s="577"/>
      <c r="CH58" s="578"/>
      <c r="CI58" s="576"/>
      <c r="CJ58" s="577"/>
      <c r="CK58" s="578"/>
      <c r="CL58" s="576"/>
      <c r="CM58" s="577"/>
      <c r="CN58" s="578"/>
      <c r="CO58" s="93"/>
      <c r="CP58" s="95"/>
    </row>
    <row r="59" spans="1:104" ht="12" hidden="1" customHeight="1" x14ac:dyDescent="0.3">
      <c r="A59" s="92"/>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5"/>
    </row>
    <row r="60" spans="1:104" ht="12" hidden="1" customHeight="1" x14ac:dyDescent="0.3">
      <c r="A60" s="92"/>
      <c r="B60" s="93"/>
      <c r="C60" s="93"/>
      <c r="D60" s="93"/>
      <c r="E60" s="588">
        <f>+SUM(T60:AN60)</f>
        <v>0</v>
      </c>
      <c r="F60" s="589"/>
      <c r="G60" s="590"/>
      <c r="H60" s="588">
        <f>52*AQ60</f>
        <v>0</v>
      </c>
      <c r="I60" s="589"/>
      <c r="J60" s="589"/>
      <c r="K60" s="589"/>
      <c r="L60" s="590"/>
      <c r="M60" s="588">
        <f>12*BE60</f>
        <v>0</v>
      </c>
      <c r="N60" s="589"/>
      <c r="O60" s="590"/>
      <c r="P60" s="97"/>
      <c r="Q60" s="97"/>
      <c r="R60" s="594"/>
      <c r="S60" s="595"/>
      <c r="T60" s="588">
        <f>+'1. Beschikbare tijd'!AI50*52</f>
        <v>0</v>
      </c>
      <c r="U60" s="589"/>
      <c r="V60" s="590"/>
      <c r="W60" s="588">
        <f>+'1. Beschikbare tijd'!AN50*52</f>
        <v>0</v>
      </c>
      <c r="X60" s="589"/>
      <c r="Y60" s="590"/>
      <c r="Z60" s="588">
        <f>+'1. Beschikbare tijd'!AS50*52</f>
        <v>0</v>
      </c>
      <c r="AA60" s="589"/>
      <c r="AB60" s="590"/>
      <c r="AC60" s="588">
        <f>+'1. Beschikbare tijd'!AX50*52</f>
        <v>0</v>
      </c>
      <c r="AD60" s="589"/>
      <c r="AE60" s="590"/>
      <c r="AF60" s="588">
        <f>+'1. Beschikbare tijd'!BC50*52</f>
        <v>0</v>
      </c>
      <c r="AG60" s="589"/>
      <c r="AH60" s="590"/>
      <c r="AI60" s="588">
        <f>+'1. Beschikbare tijd'!BH50*52</f>
        <v>0</v>
      </c>
      <c r="AJ60" s="589"/>
      <c r="AK60" s="590"/>
      <c r="AL60" s="588">
        <f>+'1. Beschikbare tijd'!BM50*52</f>
        <v>0</v>
      </c>
      <c r="AM60" s="589"/>
      <c r="AN60" s="590"/>
      <c r="AO60" s="98"/>
      <c r="AP60" s="98"/>
      <c r="AQ60" s="588">
        <f>+SUM('1. Beschikbare tijd'!$AI50:$BM50)</f>
        <v>0</v>
      </c>
      <c r="AR60" s="589"/>
      <c r="AS60" s="590"/>
      <c r="AT60" s="588">
        <f>+SUM('1. Beschikbare tijd'!$AI50:$BM50)</f>
        <v>0</v>
      </c>
      <c r="AU60" s="589"/>
      <c r="AV60" s="590"/>
      <c r="AW60" s="588">
        <f>+SUM('1. Beschikbare tijd'!$AI50:$BM50)</f>
        <v>0</v>
      </c>
      <c r="AX60" s="589"/>
      <c r="AY60" s="590"/>
      <c r="AZ60" s="588">
        <f>+SUM('1. Beschikbare tijd'!$AI50:$BM50)</f>
        <v>0</v>
      </c>
      <c r="BA60" s="589"/>
      <c r="BB60" s="590"/>
      <c r="BC60" s="98"/>
      <c r="BD60" s="98"/>
      <c r="BE60" s="588">
        <f>+'1. Beschikbare tijd'!$BR50</f>
        <v>0</v>
      </c>
      <c r="BF60" s="589"/>
      <c r="BG60" s="590"/>
      <c r="BH60" s="588">
        <f>+'1. Beschikbare tijd'!$BR50</f>
        <v>0</v>
      </c>
      <c r="BI60" s="589"/>
      <c r="BJ60" s="590"/>
      <c r="BK60" s="588">
        <f>+'1. Beschikbare tijd'!$BR50</f>
        <v>0</v>
      </c>
      <c r="BL60" s="589"/>
      <c r="BM60" s="590"/>
      <c r="BN60" s="588">
        <f>+'1. Beschikbare tijd'!$BR50</f>
        <v>0</v>
      </c>
      <c r="BO60" s="589"/>
      <c r="BP60" s="590"/>
      <c r="BQ60" s="588">
        <f>+'1. Beschikbare tijd'!$BR50</f>
        <v>0</v>
      </c>
      <c r="BR60" s="589"/>
      <c r="BS60" s="590"/>
      <c r="BT60" s="588">
        <f>+'1. Beschikbare tijd'!$BR50</f>
        <v>0</v>
      </c>
      <c r="BU60" s="589"/>
      <c r="BV60" s="590"/>
      <c r="BW60" s="588">
        <f>+'1. Beschikbare tijd'!$BR50</f>
        <v>0</v>
      </c>
      <c r="BX60" s="589"/>
      <c r="BY60" s="590"/>
      <c r="BZ60" s="588">
        <f>+'1. Beschikbare tijd'!$BR50</f>
        <v>0</v>
      </c>
      <c r="CA60" s="589"/>
      <c r="CB60" s="590"/>
      <c r="CC60" s="588">
        <f>+'1. Beschikbare tijd'!$BR50</f>
        <v>0</v>
      </c>
      <c r="CD60" s="589"/>
      <c r="CE60" s="590"/>
      <c r="CF60" s="588">
        <f>+'1. Beschikbare tijd'!$BR50</f>
        <v>0</v>
      </c>
      <c r="CG60" s="589"/>
      <c r="CH60" s="590"/>
      <c r="CI60" s="588">
        <f>+'1. Beschikbare tijd'!$BR50</f>
        <v>0</v>
      </c>
      <c r="CJ60" s="589"/>
      <c r="CK60" s="590"/>
      <c r="CL60" s="588">
        <f>+'1. Beschikbare tijd'!$BR50</f>
        <v>0</v>
      </c>
      <c r="CM60" s="589"/>
      <c r="CN60" s="590"/>
      <c r="CO60" s="93"/>
      <c r="CP60" s="95"/>
    </row>
    <row r="61" spans="1:104" ht="3" hidden="1" customHeight="1" x14ac:dyDescent="0.3">
      <c r="A61" s="92"/>
      <c r="B61" s="93"/>
      <c r="C61" s="93"/>
      <c r="D61" s="93"/>
      <c r="E61" s="99"/>
      <c r="F61" s="99"/>
      <c r="G61" s="99"/>
      <c r="H61" s="99"/>
      <c r="I61" s="99"/>
      <c r="J61" s="99"/>
      <c r="K61" s="99"/>
      <c r="L61" s="99"/>
      <c r="M61" s="99"/>
      <c r="N61" s="99"/>
      <c r="O61" s="99"/>
      <c r="P61" s="97"/>
      <c r="Q61" s="97"/>
      <c r="R61" s="97"/>
      <c r="S61" s="97"/>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3"/>
      <c r="CP61" s="95"/>
    </row>
    <row r="62" spans="1:104" ht="3" hidden="1" customHeight="1" x14ac:dyDescent="0.3">
      <c r="A62" s="92"/>
      <c r="B62" s="93"/>
      <c r="C62" s="93"/>
      <c r="D62" s="93"/>
      <c r="E62" s="99"/>
      <c r="F62" s="99"/>
      <c r="G62" s="99"/>
      <c r="H62" s="99"/>
      <c r="I62" s="99"/>
      <c r="J62" s="99"/>
      <c r="K62" s="99"/>
      <c r="L62" s="99"/>
      <c r="M62" s="99"/>
      <c r="N62" s="99"/>
      <c r="O62" s="99"/>
      <c r="P62" s="97"/>
      <c r="Q62" s="97"/>
      <c r="R62" s="97"/>
      <c r="S62" s="97"/>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3"/>
      <c r="CP62" s="95"/>
    </row>
    <row r="63" spans="1:104" ht="12" hidden="1" customHeight="1" x14ac:dyDescent="0.3">
      <c r="A63" s="92"/>
      <c r="B63" s="93"/>
      <c r="C63" s="93"/>
      <c r="D63" s="93"/>
      <c r="E63" s="588" t="e">
        <f>+SUM(T63:AN63)</f>
        <v>#REF!</v>
      </c>
      <c r="F63" s="589"/>
      <c r="G63" s="590"/>
      <c r="H63" s="588" t="e">
        <f>13*SUM(AQ63:BB63)</f>
        <v>#REF!</v>
      </c>
      <c r="I63" s="589"/>
      <c r="J63" s="589"/>
      <c r="K63" s="589"/>
      <c r="L63" s="590"/>
      <c r="M63" s="588" t="e">
        <f>+SUM(BE63:CN63)</f>
        <v>#REF!</v>
      </c>
      <c r="N63" s="589"/>
      <c r="O63" s="590"/>
      <c r="P63" s="97"/>
      <c r="Q63" s="97"/>
      <c r="R63" s="594"/>
      <c r="S63" s="595"/>
      <c r="T63" s="588" t="e">
        <f>-52*SUMIF(T10:V41,"x",#REF!)</f>
        <v>#REF!</v>
      </c>
      <c r="U63" s="589"/>
      <c r="V63" s="590"/>
      <c r="W63" s="588" t="e">
        <f>-52*SUMIF(W10:Y41,"x",#REF!)</f>
        <v>#REF!</v>
      </c>
      <c r="X63" s="589"/>
      <c r="Y63" s="590"/>
      <c r="Z63" s="588" t="e">
        <f>-52*SUMIF(Z10:AB41,"x",#REF!)</f>
        <v>#REF!</v>
      </c>
      <c r="AA63" s="589"/>
      <c r="AB63" s="590"/>
      <c r="AC63" s="588" t="e">
        <f>-52*SUMIF(AC10:AE41,"x",#REF!)</f>
        <v>#REF!</v>
      </c>
      <c r="AD63" s="589"/>
      <c r="AE63" s="590"/>
      <c r="AF63" s="588" t="e">
        <f>-52*SUMIF(AF10:AH41,"x",#REF!)</f>
        <v>#REF!</v>
      </c>
      <c r="AG63" s="589"/>
      <c r="AH63" s="590"/>
      <c r="AI63" s="588" t="e">
        <f>-52*SUMIF(AI10:AK41,"x",#REF!)</f>
        <v>#REF!</v>
      </c>
      <c r="AJ63" s="589"/>
      <c r="AK63" s="590"/>
      <c r="AL63" s="588" t="e">
        <f>-52*SUMIF(AL10:AN41,"x",#REF!)</f>
        <v>#REF!</v>
      </c>
      <c r="AM63" s="589"/>
      <c r="AN63" s="590"/>
      <c r="AO63" s="99"/>
      <c r="AP63" s="99"/>
      <c r="AQ63" s="588" t="e">
        <f>SUM($T63:$AN63)/52</f>
        <v>#REF!</v>
      </c>
      <c r="AR63" s="589"/>
      <c r="AS63" s="590"/>
      <c r="AT63" s="588" t="e">
        <f>SUM($T63:$AN63)/52</f>
        <v>#REF!</v>
      </c>
      <c r="AU63" s="589"/>
      <c r="AV63" s="590"/>
      <c r="AW63" s="588" t="e">
        <f>SUM($T63:$AN63)/52</f>
        <v>#REF!</v>
      </c>
      <c r="AX63" s="589"/>
      <c r="AY63" s="590"/>
      <c r="AZ63" s="588" t="e">
        <f>SUM($T63:$AN63)/52</f>
        <v>#REF!</v>
      </c>
      <c r="BA63" s="589"/>
      <c r="BB63" s="590"/>
      <c r="BC63" s="99"/>
      <c r="BD63" s="99"/>
      <c r="BE63" s="588" t="e">
        <f>+SUM($T63:$AN63)/12</f>
        <v>#REF!</v>
      </c>
      <c r="BF63" s="589"/>
      <c r="BG63" s="590"/>
      <c r="BH63" s="588" t="e">
        <f>+SUM($T63:$AN63)/12</f>
        <v>#REF!</v>
      </c>
      <c r="BI63" s="589"/>
      <c r="BJ63" s="590"/>
      <c r="BK63" s="588" t="e">
        <f>+SUM($T63:$AN63)/12</f>
        <v>#REF!</v>
      </c>
      <c r="BL63" s="589"/>
      <c r="BM63" s="590"/>
      <c r="BN63" s="588" t="e">
        <f>+SUM($T63:$AN63)/12</f>
        <v>#REF!</v>
      </c>
      <c r="BO63" s="589"/>
      <c r="BP63" s="590"/>
      <c r="BQ63" s="588" t="e">
        <f>+SUM($T63:$AN63)/12</f>
        <v>#REF!</v>
      </c>
      <c r="BR63" s="589"/>
      <c r="BS63" s="590"/>
      <c r="BT63" s="588" t="e">
        <f>+SUM($T63:$AN63)/12</f>
        <v>#REF!</v>
      </c>
      <c r="BU63" s="589"/>
      <c r="BV63" s="590"/>
      <c r="BW63" s="588" t="e">
        <f>+SUM($T63:$AN63)/12</f>
        <v>#REF!</v>
      </c>
      <c r="BX63" s="589"/>
      <c r="BY63" s="590"/>
      <c r="BZ63" s="588" t="e">
        <f>+SUM($T63:$AN63)/12</f>
        <v>#REF!</v>
      </c>
      <c r="CA63" s="589"/>
      <c r="CB63" s="590"/>
      <c r="CC63" s="588" t="e">
        <f>+SUM($T63:$AN63)/12</f>
        <v>#REF!</v>
      </c>
      <c r="CD63" s="589"/>
      <c r="CE63" s="590"/>
      <c r="CF63" s="588" t="e">
        <f>+SUM($T63:$AN63)/12</f>
        <v>#REF!</v>
      </c>
      <c r="CG63" s="589"/>
      <c r="CH63" s="590"/>
      <c r="CI63" s="588" t="e">
        <f>+SUM($T63:$AN63)/12</f>
        <v>#REF!</v>
      </c>
      <c r="CJ63" s="589"/>
      <c r="CK63" s="590"/>
      <c r="CL63" s="588" t="e">
        <f>+SUM($T63:$AN63)/12</f>
        <v>#REF!</v>
      </c>
      <c r="CM63" s="589"/>
      <c r="CN63" s="590"/>
      <c r="CO63" s="93"/>
      <c r="CP63" s="95"/>
    </row>
    <row r="64" spans="1:104" ht="3" hidden="1" customHeight="1" x14ac:dyDescent="0.3">
      <c r="A64" s="92"/>
      <c r="B64" s="93"/>
      <c r="C64" s="93"/>
      <c r="D64" s="93"/>
      <c r="E64" s="99"/>
      <c r="F64" s="99"/>
      <c r="G64" s="99"/>
      <c r="H64" s="99"/>
      <c r="I64" s="99"/>
      <c r="J64" s="99"/>
      <c r="K64" s="99"/>
      <c r="L64" s="99"/>
      <c r="M64" s="99"/>
      <c r="N64" s="99"/>
      <c r="O64" s="99"/>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3"/>
      <c r="CP64" s="95"/>
    </row>
    <row r="65" spans="1:94" ht="3" hidden="1" customHeight="1" x14ac:dyDescent="0.3">
      <c r="A65" s="92"/>
      <c r="B65" s="93"/>
      <c r="C65" s="93"/>
      <c r="D65" s="93"/>
      <c r="E65" s="99"/>
      <c r="F65" s="99"/>
      <c r="G65" s="99"/>
      <c r="H65" s="99"/>
      <c r="I65" s="99"/>
      <c r="J65" s="99"/>
      <c r="K65" s="99"/>
      <c r="L65" s="99"/>
      <c r="M65" s="99"/>
      <c r="N65" s="99"/>
      <c r="O65" s="99"/>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3"/>
      <c r="CP65" s="95"/>
    </row>
    <row r="66" spans="1:94" ht="12" hidden="1" customHeight="1" x14ac:dyDescent="0.3">
      <c r="A66" s="92"/>
      <c r="B66" s="93"/>
      <c r="C66" s="93"/>
      <c r="D66" s="93"/>
      <c r="E66" s="588" t="e">
        <f>+E60+E63</f>
        <v>#REF!</v>
      </c>
      <c r="F66" s="589"/>
      <c r="G66" s="590"/>
      <c r="H66" s="588" t="e">
        <f>+H60+H63</f>
        <v>#REF!</v>
      </c>
      <c r="I66" s="589"/>
      <c r="J66" s="589"/>
      <c r="K66" s="589"/>
      <c r="L66" s="590"/>
      <c r="M66" s="588" t="e">
        <f>+M60+M63</f>
        <v>#REF!</v>
      </c>
      <c r="N66" s="589"/>
      <c r="O66" s="590"/>
      <c r="P66" s="97"/>
      <c r="Q66" s="97"/>
      <c r="R66" s="594"/>
      <c r="S66" s="595"/>
      <c r="T66" s="588" t="e">
        <f>+T60+T63</f>
        <v>#REF!</v>
      </c>
      <c r="U66" s="589"/>
      <c r="V66" s="590"/>
      <c r="W66" s="588" t="e">
        <f>+W60+W63</f>
        <v>#REF!</v>
      </c>
      <c r="X66" s="589"/>
      <c r="Y66" s="590"/>
      <c r="Z66" s="588" t="e">
        <f>+Z60+Z63</f>
        <v>#REF!</v>
      </c>
      <c r="AA66" s="589"/>
      <c r="AB66" s="590"/>
      <c r="AC66" s="588" t="e">
        <f>+AC60+AC63</f>
        <v>#REF!</v>
      </c>
      <c r="AD66" s="589"/>
      <c r="AE66" s="590"/>
      <c r="AF66" s="588" t="e">
        <f>+AF60+AF63</f>
        <v>#REF!</v>
      </c>
      <c r="AG66" s="589"/>
      <c r="AH66" s="590"/>
      <c r="AI66" s="588" t="e">
        <f>+AI60+AI63</f>
        <v>#REF!</v>
      </c>
      <c r="AJ66" s="589"/>
      <c r="AK66" s="590"/>
      <c r="AL66" s="588" t="e">
        <f>+AL60+AL63</f>
        <v>#REF!</v>
      </c>
      <c r="AM66" s="589"/>
      <c r="AN66" s="590"/>
      <c r="AO66" s="99"/>
      <c r="AP66" s="99"/>
      <c r="AQ66" s="588" t="e">
        <f>+AQ60+AQ63</f>
        <v>#REF!</v>
      </c>
      <c r="AR66" s="589"/>
      <c r="AS66" s="590"/>
      <c r="AT66" s="588" t="e">
        <f>+AT60+AT63</f>
        <v>#REF!</v>
      </c>
      <c r="AU66" s="589"/>
      <c r="AV66" s="590"/>
      <c r="AW66" s="588" t="e">
        <f>+AW60+AW63</f>
        <v>#REF!</v>
      </c>
      <c r="AX66" s="589"/>
      <c r="AY66" s="590"/>
      <c r="AZ66" s="588" t="e">
        <f>+AZ60+AZ63</f>
        <v>#REF!</v>
      </c>
      <c r="BA66" s="589"/>
      <c r="BB66" s="590"/>
      <c r="BC66" s="99"/>
      <c r="BD66" s="99"/>
      <c r="BE66" s="588" t="e">
        <f>+BE60+BE63</f>
        <v>#REF!</v>
      </c>
      <c r="BF66" s="589"/>
      <c r="BG66" s="590"/>
      <c r="BH66" s="588" t="e">
        <f>+BH60+BH63</f>
        <v>#REF!</v>
      </c>
      <c r="BI66" s="589"/>
      <c r="BJ66" s="590"/>
      <c r="BK66" s="588" t="e">
        <f>+BK60+BK63</f>
        <v>#REF!</v>
      </c>
      <c r="BL66" s="589"/>
      <c r="BM66" s="590"/>
      <c r="BN66" s="588" t="e">
        <f>+BN60+BN63</f>
        <v>#REF!</v>
      </c>
      <c r="BO66" s="589"/>
      <c r="BP66" s="590"/>
      <c r="BQ66" s="588" t="e">
        <f>+BQ60+BQ63</f>
        <v>#REF!</v>
      </c>
      <c r="BR66" s="589"/>
      <c r="BS66" s="590"/>
      <c r="BT66" s="588" t="e">
        <f>+BT60+BT63</f>
        <v>#REF!</v>
      </c>
      <c r="BU66" s="589"/>
      <c r="BV66" s="590"/>
      <c r="BW66" s="588" t="e">
        <f>+BW60+BW63</f>
        <v>#REF!</v>
      </c>
      <c r="BX66" s="589"/>
      <c r="BY66" s="590"/>
      <c r="BZ66" s="588" t="e">
        <f>+BZ60+BZ63</f>
        <v>#REF!</v>
      </c>
      <c r="CA66" s="589"/>
      <c r="CB66" s="590"/>
      <c r="CC66" s="588" t="e">
        <f>+CC60+CC63</f>
        <v>#REF!</v>
      </c>
      <c r="CD66" s="589"/>
      <c r="CE66" s="590"/>
      <c r="CF66" s="588" t="e">
        <f>+CF60+CF63</f>
        <v>#REF!</v>
      </c>
      <c r="CG66" s="589"/>
      <c r="CH66" s="590"/>
      <c r="CI66" s="588" t="e">
        <f>+CI60+CI63</f>
        <v>#REF!</v>
      </c>
      <c r="CJ66" s="589"/>
      <c r="CK66" s="590"/>
      <c r="CL66" s="588" t="e">
        <f>+CL60+CL63</f>
        <v>#REF!</v>
      </c>
      <c r="CM66" s="589"/>
      <c r="CN66" s="590"/>
      <c r="CO66" s="93"/>
      <c r="CP66" s="95"/>
    </row>
    <row r="67" spans="1:94" ht="3" hidden="1" customHeight="1" x14ac:dyDescent="0.3">
      <c r="A67" s="92"/>
      <c r="B67" s="93"/>
      <c r="C67" s="93"/>
      <c r="D67" s="93"/>
      <c r="E67" s="99"/>
      <c r="F67" s="99"/>
      <c r="G67" s="99"/>
      <c r="H67" s="99"/>
      <c r="I67" s="99"/>
      <c r="J67" s="99"/>
      <c r="K67" s="99"/>
      <c r="L67" s="99"/>
      <c r="M67" s="99"/>
      <c r="N67" s="99"/>
      <c r="O67" s="99"/>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9"/>
      <c r="AR67" s="99"/>
      <c r="AS67" s="99"/>
      <c r="AT67" s="99"/>
      <c r="AU67" s="99"/>
      <c r="AV67" s="99"/>
      <c r="AW67" s="99"/>
      <c r="AX67" s="99"/>
      <c r="AY67" s="99"/>
      <c r="AZ67" s="99"/>
      <c r="BA67" s="99"/>
      <c r="BB67" s="99"/>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3"/>
      <c r="CP67" s="95"/>
    </row>
    <row r="68" spans="1:94" ht="3" hidden="1" customHeight="1" x14ac:dyDescent="0.3">
      <c r="A68" s="92"/>
      <c r="B68" s="93"/>
      <c r="C68" s="93"/>
      <c r="D68" s="93"/>
      <c r="E68" s="99"/>
      <c r="F68" s="99"/>
      <c r="G68" s="99"/>
      <c r="H68" s="99"/>
      <c r="I68" s="99"/>
      <c r="J68" s="99"/>
      <c r="K68" s="99"/>
      <c r="L68" s="99"/>
      <c r="M68" s="99"/>
      <c r="N68" s="99"/>
      <c r="O68" s="99"/>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9"/>
      <c r="AR68" s="99"/>
      <c r="AS68" s="99"/>
      <c r="AT68" s="99"/>
      <c r="AU68" s="99"/>
      <c r="AV68" s="99"/>
      <c r="AW68" s="99"/>
      <c r="AX68" s="99"/>
      <c r="AY68" s="99"/>
      <c r="AZ68" s="99"/>
      <c r="BA68" s="99"/>
      <c r="BB68" s="99"/>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3"/>
      <c r="CP68" s="95"/>
    </row>
    <row r="69" spans="1:94" ht="3" hidden="1" customHeight="1" x14ac:dyDescent="0.3">
      <c r="A69" s="92"/>
      <c r="B69" s="93"/>
      <c r="C69" s="93"/>
      <c r="D69" s="93"/>
      <c r="E69" s="99"/>
      <c r="F69" s="99"/>
      <c r="G69" s="99"/>
      <c r="H69" s="99"/>
      <c r="I69" s="99"/>
      <c r="J69" s="99"/>
      <c r="K69" s="99"/>
      <c r="L69" s="99"/>
      <c r="M69" s="99"/>
      <c r="N69" s="99"/>
      <c r="O69" s="99"/>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9"/>
      <c r="AR69" s="99"/>
      <c r="AS69" s="99"/>
      <c r="AT69" s="99"/>
      <c r="AU69" s="99"/>
      <c r="AV69" s="99"/>
      <c r="AW69" s="99"/>
      <c r="AX69" s="99"/>
      <c r="AY69" s="99"/>
      <c r="AZ69" s="99"/>
      <c r="BA69" s="99"/>
      <c r="BB69" s="99"/>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3"/>
      <c r="CP69" s="95"/>
    </row>
    <row r="70" spans="1:94" ht="3" hidden="1" customHeight="1" x14ac:dyDescent="0.3">
      <c r="A70" s="92"/>
      <c r="B70" s="93"/>
      <c r="C70" s="93"/>
      <c r="D70" s="93"/>
      <c r="E70" s="99"/>
      <c r="F70" s="99"/>
      <c r="G70" s="99"/>
      <c r="H70" s="99"/>
      <c r="I70" s="99"/>
      <c r="J70" s="99"/>
      <c r="K70" s="99"/>
      <c r="L70" s="99"/>
      <c r="M70" s="99"/>
      <c r="N70" s="99"/>
      <c r="O70" s="99"/>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9"/>
      <c r="AR70" s="99"/>
      <c r="AS70" s="99"/>
      <c r="AT70" s="99"/>
      <c r="AU70" s="99"/>
      <c r="AV70" s="99"/>
      <c r="AW70" s="99"/>
      <c r="AX70" s="99"/>
      <c r="AY70" s="99"/>
      <c r="AZ70" s="99"/>
      <c r="BA70" s="99"/>
      <c r="BB70" s="99"/>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3"/>
      <c r="CP70" s="95"/>
    </row>
    <row r="71" spans="1:94" ht="12" hidden="1" customHeight="1" x14ac:dyDescent="0.3">
      <c r="A71" s="92"/>
      <c r="B71" s="93"/>
      <c r="C71" s="93"/>
      <c r="D71" s="93"/>
      <c r="E71" s="588" t="e">
        <f>SUM(T71:AN71)</f>
        <v>#REF!</v>
      </c>
      <c r="F71" s="589"/>
      <c r="G71" s="590"/>
      <c r="H71" s="588" t="e">
        <f>13*SUM(AQ71:BB71)</f>
        <v>#REF!</v>
      </c>
      <c r="I71" s="589"/>
      <c r="J71" s="589"/>
      <c r="K71" s="589"/>
      <c r="L71" s="590"/>
      <c r="M71" s="588" t="e">
        <f>+SUM(BE71:CN71)</f>
        <v>#REF!</v>
      </c>
      <c r="N71" s="589"/>
      <c r="O71" s="590"/>
      <c r="P71" s="97"/>
      <c r="Q71" s="97"/>
      <c r="R71" s="594"/>
      <c r="S71" s="595"/>
      <c r="T71" s="588" t="e">
        <f>13*SUM($AQ71:$BB71)/6</f>
        <v>#REF!</v>
      </c>
      <c r="U71" s="589"/>
      <c r="V71" s="590"/>
      <c r="W71" s="588" t="e">
        <f>13*SUM($AQ71:$BB71)/6</f>
        <v>#REF!</v>
      </c>
      <c r="X71" s="589"/>
      <c r="Y71" s="590"/>
      <c r="Z71" s="588" t="e">
        <f>13*SUM($AQ71:$BB71)/6</f>
        <v>#REF!</v>
      </c>
      <c r="AA71" s="589"/>
      <c r="AB71" s="590"/>
      <c r="AC71" s="588" t="e">
        <f>13*SUM($AQ71:$BB71)/6</f>
        <v>#REF!</v>
      </c>
      <c r="AD71" s="589"/>
      <c r="AE71" s="590"/>
      <c r="AF71" s="588" t="e">
        <f>13*SUM($AQ71:$BB71)/6</f>
        <v>#REF!</v>
      </c>
      <c r="AG71" s="589"/>
      <c r="AH71" s="590"/>
      <c r="AI71" s="588" t="e">
        <f>13*SUM($AQ71:$BB71)/6</f>
        <v>#REF!</v>
      </c>
      <c r="AJ71" s="589"/>
      <c r="AK71" s="590"/>
      <c r="AL71" s="588">
        <v>0</v>
      </c>
      <c r="AM71" s="589"/>
      <c r="AN71" s="590"/>
      <c r="AO71" s="97"/>
      <c r="AP71" s="97"/>
      <c r="AQ71" s="588" t="e">
        <f>-SUMIF(AQ10:AS41,"x",#REF!)</f>
        <v>#REF!</v>
      </c>
      <c r="AR71" s="589"/>
      <c r="AS71" s="590"/>
      <c r="AT71" s="588" t="e">
        <f>-SUMIF(AT10:AV41,"x",#REF!)</f>
        <v>#REF!</v>
      </c>
      <c r="AU71" s="589"/>
      <c r="AV71" s="590"/>
      <c r="AW71" s="588" t="e">
        <f>-SUMIF(AW10:AY41,"x",#REF!)</f>
        <v>#REF!</v>
      </c>
      <c r="AX71" s="589"/>
      <c r="AY71" s="590"/>
      <c r="AZ71" s="588" t="e">
        <f>-SUMIF(AZ10:BB41,"x",#REF!)</f>
        <v>#REF!</v>
      </c>
      <c r="BA71" s="589"/>
      <c r="BB71" s="590"/>
      <c r="BC71" s="97"/>
      <c r="BD71" s="97"/>
      <c r="BE71" s="605" t="e">
        <f>13*SUM($AQ71:$BB71)/12</f>
        <v>#REF!</v>
      </c>
      <c r="BF71" s="606"/>
      <c r="BG71" s="607"/>
      <c r="BH71" s="605" t="e">
        <f t="shared" ref="BH71" si="0">13*SUM($AQ71:$BB71)/12</f>
        <v>#REF!</v>
      </c>
      <c r="BI71" s="606"/>
      <c r="BJ71" s="607"/>
      <c r="BK71" s="605" t="e">
        <f t="shared" ref="BK71" si="1">13*SUM($AQ71:$BB71)/12</f>
        <v>#REF!</v>
      </c>
      <c r="BL71" s="606"/>
      <c r="BM71" s="607"/>
      <c r="BN71" s="605" t="e">
        <f t="shared" ref="BN71" si="2">13*SUM($AQ71:$BB71)/12</f>
        <v>#REF!</v>
      </c>
      <c r="BO71" s="606"/>
      <c r="BP71" s="607"/>
      <c r="BQ71" s="605" t="e">
        <f t="shared" ref="BQ71" si="3">13*SUM($AQ71:$BB71)/12</f>
        <v>#REF!</v>
      </c>
      <c r="BR71" s="606"/>
      <c r="BS71" s="607"/>
      <c r="BT71" s="605" t="e">
        <f t="shared" ref="BT71" si="4">13*SUM($AQ71:$BB71)/12</f>
        <v>#REF!</v>
      </c>
      <c r="BU71" s="606"/>
      <c r="BV71" s="607"/>
      <c r="BW71" s="605" t="e">
        <f t="shared" ref="BW71" si="5">13*SUM($AQ71:$BB71)/12</f>
        <v>#REF!</v>
      </c>
      <c r="BX71" s="606"/>
      <c r="BY71" s="607"/>
      <c r="BZ71" s="605" t="e">
        <f t="shared" ref="BZ71" si="6">13*SUM($AQ71:$BB71)/12</f>
        <v>#REF!</v>
      </c>
      <c r="CA71" s="606"/>
      <c r="CB71" s="607"/>
      <c r="CC71" s="605" t="e">
        <f t="shared" ref="CC71" si="7">13*SUM($AQ71:$BB71)/12</f>
        <v>#REF!</v>
      </c>
      <c r="CD71" s="606"/>
      <c r="CE71" s="607"/>
      <c r="CF71" s="605" t="e">
        <f t="shared" ref="CF71" si="8">13*SUM($AQ71:$BB71)/12</f>
        <v>#REF!</v>
      </c>
      <c r="CG71" s="606"/>
      <c r="CH71" s="607"/>
      <c r="CI71" s="605" t="e">
        <f t="shared" ref="CI71" si="9">13*SUM($AQ71:$BB71)/12</f>
        <v>#REF!</v>
      </c>
      <c r="CJ71" s="606"/>
      <c r="CK71" s="607"/>
      <c r="CL71" s="605" t="e">
        <f t="shared" ref="CL71" si="10">13*SUM($AQ71:$BB71)/12</f>
        <v>#REF!</v>
      </c>
      <c r="CM71" s="606"/>
      <c r="CN71" s="607"/>
      <c r="CO71" s="101"/>
      <c r="CP71" s="95"/>
    </row>
    <row r="72" spans="1:94" ht="3" hidden="1" customHeight="1" x14ac:dyDescent="0.3">
      <c r="A72" s="92"/>
      <c r="B72" s="93"/>
      <c r="C72" s="93"/>
      <c r="D72" s="93"/>
      <c r="E72" s="99"/>
      <c r="F72" s="99"/>
      <c r="G72" s="99"/>
      <c r="H72" s="99"/>
      <c r="I72" s="99"/>
      <c r="J72" s="99"/>
      <c r="K72" s="99"/>
      <c r="L72" s="99"/>
      <c r="M72" s="99"/>
      <c r="N72" s="99"/>
      <c r="O72" s="99"/>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9"/>
      <c r="AR72" s="99"/>
      <c r="AS72" s="99"/>
      <c r="AT72" s="99"/>
      <c r="AU72" s="99"/>
      <c r="AV72" s="99"/>
      <c r="AW72" s="99"/>
      <c r="AX72" s="99"/>
      <c r="AY72" s="99"/>
      <c r="AZ72" s="99"/>
      <c r="BA72" s="99"/>
      <c r="BB72" s="99"/>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3"/>
      <c r="CP72" s="95"/>
    </row>
    <row r="73" spans="1:94" ht="3" hidden="1" customHeight="1" x14ac:dyDescent="0.3">
      <c r="A73" s="92"/>
      <c r="B73" s="93"/>
      <c r="C73" s="93"/>
      <c r="D73" s="93"/>
      <c r="E73" s="99"/>
      <c r="F73" s="99"/>
      <c r="G73" s="99"/>
      <c r="H73" s="99"/>
      <c r="I73" s="99"/>
      <c r="J73" s="99"/>
      <c r="K73" s="99"/>
      <c r="L73" s="99"/>
      <c r="M73" s="99"/>
      <c r="N73" s="99"/>
      <c r="O73" s="99"/>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9"/>
      <c r="AR73" s="99"/>
      <c r="AS73" s="99"/>
      <c r="AT73" s="99"/>
      <c r="AU73" s="99"/>
      <c r="AV73" s="99"/>
      <c r="AW73" s="99"/>
      <c r="AX73" s="99"/>
      <c r="AY73" s="99"/>
      <c r="AZ73" s="99"/>
      <c r="BA73" s="99"/>
      <c r="BB73" s="99"/>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3"/>
      <c r="CP73" s="95"/>
    </row>
    <row r="74" spans="1:94" ht="12" hidden="1" customHeight="1" x14ac:dyDescent="0.3">
      <c r="A74" s="92"/>
      <c r="B74" s="93"/>
      <c r="C74" s="93"/>
      <c r="D74" s="93"/>
      <c r="E74" s="588" t="e">
        <f>+E66+E71</f>
        <v>#REF!</v>
      </c>
      <c r="F74" s="589"/>
      <c r="G74" s="590"/>
      <c r="H74" s="588" t="e">
        <f t="shared" ref="H74" si="11">+H66+H71</f>
        <v>#REF!</v>
      </c>
      <c r="I74" s="589"/>
      <c r="J74" s="589"/>
      <c r="K74" s="589"/>
      <c r="L74" s="590"/>
      <c r="M74" s="588" t="e">
        <f>+M66+M71</f>
        <v>#REF!</v>
      </c>
      <c r="N74" s="589"/>
      <c r="O74" s="590"/>
      <c r="P74" s="97"/>
      <c r="Q74" s="97"/>
      <c r="R74" s="594"/>
      <c r="S74" s="595"/>
      <c r="T74" s="588" t="e">
        <f>+T66+T71</f>
        <v>#REF!</v>
      </c>
      <c r="U74" s="589"/>
      <c r="V74" s="590"/>
      <c r="W74" s="588" t="e">
        <f>+W66+W71</f>
        <v>#REF!</v>
      </c>
      <c r="X74" s="589"/>
      <c r="Y74" s="590"/>
      <c r="Z74" s="588" t="e">
        <f>+Z66+Z71</f>
        <v>#REF!</v>
      </c>
      <c r="AA74" s="589"/>
      <c r="AB74" s="590"/>
      <c r="AC74" s="588" t="e">
        <f>+AC66+AC71</f>
        <v>#REF!</v>
      </c>
      <c r="AD74" s="589"/>
      <c r="AE74" s="590"/>
      <c r="AF74" s="588" t="e">
        <f>+AF66+AF71</f>
        <v>#REF!</v>
      </c>
      <c r="AG74" s="589"/>
      <c r="AH74" s="590"/>
      <c r="AI74" s="588" t="e">
        <f>+AI66+AI71</f>
        <v>#REF!</v>
      </c>
      <c r="AJ74" s="589"/>
      <c r="AK74" s="590"/>
      <c r="AL74" s="588" t="e">
        <f>+AL66+AL71</f>
        <v>#REF!</v>
      </c>
      <c r="AM74" s="589"/>
      <c r="AN74" s="590"/>
      <c r="AO74" s="97"/>
      <c r="AP74" s="97"/>
      <c r="AQ74" s="588" t="e">
        <f>+AQ66+AQ71</f>
        <v>#REF!</v>
      </c>
      <c r="AR74" s="589"/>
      <c r="AS74" s="590"/>
      <c r="AT74" s="588" t="e">
        <f t="shared" ref="AT74" si="12">+AT66+AT71</f>
        <v>#REF!</v>
      </c>
      <c r="AU74" s="589"/>
      <c r="AV74" s="590"/>
      <c r="AW74" s="588" t="e">
        <f t="shared" ref="AW74" si="13">+AW66+AW71</f>
        <v>#REF!</v>
      </c>
      <c r="AX74" s="589"/>
      <c r="AY74" s="590"/>
      <c r="AZ74" s="588" t="e">
        <f t="shared" ref="AZ74" si="14">+AZ66+AZ71</f>
        <v>#REF!</v>
      </c>
      <c r="BA74" s="589"/>
      <c r="BB74" s="590"/>
      <c r="BC74" s="97"/>
      <c r="BD74" s="97"/>
      <c r="BE74" s="588" t="e">
        <f t="shared" ref="BE74:CL74" si="15">+BE66+BE71</f>
        <v>#REF!</v>
      </c>
      <c r="BF74" s="589"/>
      <c r="BG74" s="590"/>
      <c r="BH74" s="588" t="e">
        <f t="shared" si="15"/>
        <v>#REF!</v>
      </c>
      <c r="BI74" s="589"/>
      <c r="BJ74" s="590"/>
      <c r="BK74" s="588" t="e">
        <f t="shared" si="15"/>
        <v>#REF!</v>
      </c>
      <c r="BL74" s="589"/>
      <c r="BM74" s="590"/>
      <c r="BN74" s="588" t="e">
        <f t="shared" si="15"/>
        <v>#REF!</v>
      </c>
      <c r="BO74" s="589"/>
      <c r="BP74" s="590"/>
      <c r="BQ74" s="588" t="e">
        <f t="shared" si="15"/>
        <v>#REF!</v>
      </c>
      <c r="BR74" s="589"/>
      <c r="BS74" s="590"/>
      <c r="BT74" s="588" t="e">
        <f t="shared" si="15"/>
        <v>#REF!</v>
      </c>
      <c r="BU74" s="589"/>
      <c r="BV74" s="590"/>
      <c r="BW74" s="588" t="e">
        <f t="shared" si="15"/>
        <v>#REF!</v>
      </c>
      <c r="BX74" s="589"/>
      <c r="BY74" s="590"/>
      <c r="BZ74" s="588" t="e">
        <f t="shared" si="15"/>
        <v>#REF!</v>
      </c>
      <c r="CA74" s="589"/>
      <c r="CB74" s="590"/>
      <c r="CC74" s="588" t="e">
        <f t="shared" si="15"/>
        <v>#REF!</v>
      </c>
      <c r="CD74" s="589"/>
      <c r="CE74" s="590"/>
      <c r="CF74" s="588" t="e">
        <f t="shared" si="15"/>
        <v>#REF!</v>
      </c>
      <c r="CG74" s="589"/>
      <c r="CH74" s="590"/>
      <c r="CI74" s="588" t="e">
        <f t="shared" si="15"/>
        <v>#REF!</v>
      </c>
      <c r="CJ74" s="589"/>
      <c r="CK74" s="590"/>
      <c r="CL74" s="588" t="e">
        <f t="shared" si="15"/>
        <v>#REF!</v>
      </c>
      <c r="CM74" s="589"/>
      <c r="CN74" s="590"/>
      <c r="CO74" s="93"/>
      <c r="CP74" s="95"/>
    </row>
    <row r="75" spans="1:94" ht="3" hidden="1" customHeight="1" x14ac:dyDescent="0.3">
      <c r="A75" s="92"/>
      <c r="B75" s="93"/>
      <c r="C75" s="93"/>
      <c r="D75" s="93"/>
      <c r="E75" s="99"/>
      <c r="F75" s="99"/>
      <c r="G75" s="99"/>
      <c r="H75" s="99"/>
      <c r="I75" s="99"/>
      <c r="J75" s="99"/>
      <c r="K75" s="99"/>
      <c r="L75" s="99"/>
      <c r="M75" s="99"/>
      <c r="N75" s="99"/>
      <c r="O75" s="99"/>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3"/>
      <c r="CP75" s="95"/>
    </row>
    <row r="76" spans="1:94" ht="3" hidden="1" customHeight="1" x14ac:dyDescent="0.3">
      <c r="A76" s="92"/>
      <c r="B76" s="93"/>
      <c r="C76" s="93"/>
      <c r="D76" s="93"/>
      <c r="E76" s="99"/>
      <c r="F76" s="99"/>
      <c r="G76" s="99"/>
      <c r="H76" s="99"/>
      <c r="I76" s="99"/>
      <c r="J76" s="99"/>
      <c r="K76" s="99"/>
      <c r="L76" s="99"/>
      <c r="M76" s="99"/>
      <c r="N76" s="99"/>
      <c r="O76" s="99"/>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3"/>
      <c r="CP76" s="95"/>
    </row>
    <row r="77" spans="1:94" ht="3" hidden="1" customHeight="1" x14ac:dyDescent="0.3">
      <c r="A77" s="92"/>
      <c r="B77" s="93"/>
      <c r="C77" s="93"/>
      <c r="D77" s="93"/>
      <c r="E77" s="99"/>
      <c r="F77" s="99"/>
      <c r="G77" s="99"/>
      <c r="H77" s="99"/>
      <c r="I77" s="99"/>
      <c r="J77" s="99"/>
      <c r="K77" s="99"/>
      <c r="L77" s="99"/>
      <c r="M77" s="99"/>
      <c r="N77" s="99"/>
      <c r="O77" s="99"/>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3"/>
      <c r="CP77" s="95"/>
    </row>
    <row r="78" spans="1:94" ht="3" hidden="1" customHeight="1" x14ac:dyDescent="0.3">
      <c r="A78" s="92"/>
      <c r="B78" s="93"/>
      <c r="C78" s="93"/>
      <c r="D78" s="93"/>
      <c r="E78" s="99"/>
      <c r="F78" s="99"/>
      <c r="G78" s="99"/>
      <c r="H78" s="99"/>
      <c r="I78" s="99"/>
      <c r="J78" s="99"/>
      <c r="K78" s="99"/>
      <c r="L78" s="99"/>
      <c r="M78" s="99"/>
      <c r="N78" s="99"/>
      <c r="O78" s="99"/>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3"/>
      <c r="CP78" s="95"/>
    </row>
    <row r="79" spans="1:94" ht="12" hidden="1" customHeight="1" x14ac:dyDescent="0.3">
      <c r="A79" s="92"/>
      <c r="B79" s="93"/>
      <c r="C79" s="93"/>
      <c r="D79" s="93"/>
      <c r="E79" s="588" t="e">
        <f>SUM(T79:AN79)</f>
        <v>#REF!</v>
      </c>
      <c r="F79" s="589"/>
      <c r="G79" s="590"/>
      <c r="H79" s="588" t="e">
        <f>13*SUM(AQ79:BB79)</f>
        <v>#REF!</v>
      </c>
      <c r="I79" s="589"/>
      <c r="J79" s="589"/>
      <c r="K79" s="589"/>
      <c r="L79" s="590"/>
      <c r="M79" s="588" t="e">
        <f>+SUM(BE79:CN79)</f>
        <v>#REF!</v>
      </c>
      <c r="N79" s="589"/>
      <c r="O79" s="590"/>
      <c r="P79" s="97"/>
      <c r="Q79" s="97"/>
      <c r="R79" s="594"/>
      <c r="S79" s="595"/>
      <c r="T79" s="588" t="e">
        <f>+SUM($BE79:$CN79)/6</f>
        <v>#REF!</v>
      </c>
      <c r="U79" s="589"/>
      <c r="V79" s="590"/>
      <c r="W79" s="588" t="e">
        <f>+SUM($BE79:$CN79)/6</f>
        <v>#REF!</v>
      </c>
      <c r="X79" s="589"/>
      <c r="Y79" s="590"/>
      <c r="Z79" s="588" t="e">
        <f>+SUM($BE79:$CN79)/6</f>
        <v>#REF!</v>
      </c>
      <c r="AA79" s="589"/>
      <c r="AB79" s="590"/>
      <c r="AC79" s="588" t="e">
        <f>+SUM($BE79:$CN79)/6</f>
        <v>#REF!</v>
      </c>
      <c r="AD79" s="589"/>
      <c r="AE79" s="590"/>
      <c r="AF79" s="588" t="e">
        <f>+SUM($BE79:$CN79)/6</f>
        <v>#REF!</v>
      </c>
      <c r="AG79" s="589"/>
      <c r="AH79" s="590"/>
      <c r="AI79" s="588" t="e">
        <f>+SUM($BE79:$CN79)/6</f>
        <v>#REF!</v>
      </c>
      <c r="AJ79" s="589"/>
      <c r="AK79" s="590"/>
      <c r="AL79" s="588">
        <v>0</v>
      </c>
      <c r="AM79" s="589"/>
      <c r="AN79" s="590"/>
      <c r="AO79" s="97"/>
      <c r="AP79" s="97"/>
      <c r="AQ79" s="588" t="e">
        <f t="shared" ref="AQ79" si="16">+SUM($BE79:$CN79)/52</f>
        <v>#REF!</v>
      </c>
      <c r="AR79" s="589"/>
      <c r="AS79" s="590"/>
      <c r="AT79" s="588" t="e">
        <f t="shared" ref="AT79" si="17">+SUM($BE79:$CN79)/52</f>
        <v>#REF!</v>
      </c>
      <c r="AU79" s="589"/>
      <c r="AV79" s="590"/>
      <c r="AW79" s="588" t="e">
        <f t="shared" ref="AW79" si="18">+SUM($BE79:$CN79)/52</f>
        <v>#REF!</v>
      </c>
      <c r="AX79" s="589"/>
      <c r="AY79" s="590"/>
      <c r="AZ79" s="588" t="e">
        <f t="shared" ref="AZ79" si="19">+SUM($BE79:$CN79)/52</f>
        <v>#REF!</v>
      </c>
      <c r="BA79" s="589"/>
      <c r="BB79" s="590"/>
      <c r="BC79" s="97"/>
      <c r="BD79" s="97"/>
      <c r="BE79" s="588" t="e">
        <f>-SUMIF(BE10:BG41,"x",#REF!)</f>
        <v>#REF!</v>
      </c>
      <c r="BF79" s="589"/>
      <c r="BG79" s="590"/>
      <c r="BH79" s="588" t="e">
        <f>-SUMIF(BH10:BJ41,"x",#REF!)</f>
        <v>#REF!</v>
      </c>
      <c r="BI79" s="589"/>
      <c r="BJ79" s="590"/>
      <c r="BK79" s="588" t="e">
        <f>-SUMIF(BK10:BM41,"x",#REF!)</f>
        <v>#REF!</v>
      </c>
      <c r="BL79" s="589"/>
      <c r="BM79" s="590"/>
      <c r="BN79" s="588" t="e">
        <f>-SUMIF(BN10:BP41,"x",#REF!)</f>
        <v>#REF!</v>
      </c>
      <c r="BO79" s="589"/>
      <c r="BP79" s="590"/>
      <c r="BQ79" s="588" t="e">
        <f>-SUMIF(BQ10:BS41,"x",#REF!)</f>
        <v>#REF!</v>
      </c>
      <c r="BR79" s="589"/>
      <c r="BS79" s="590"/>
      <c r="BT79" s="588" t="e">
        <f>-SUMIF(BT10:BV41,"x",#REF!)</f>
        <v>#REF!</v>
      </c>
      <c r="BU79" s="589"/>
      <c r="BV79" s="590"/>
      <c r="BW79" s="588" t="e">
        <f>-SUMIF(BW10:BY41,"x",#REF!)</f>
        <v>#REF!</v>
      </c>
      <c r="BX79" s="589"/>
      <c r="BY79" s="590"/>
      <c r="BZ79" s="588" t="e">
        <f>-SUMIF(BZ10:CB41,"x",#REF!)</f>
        <v>#REF!</v>
      </c>
      <c r="CA79" s="589"/>
      <c r="CB79" s="590"/>
      <c r="CC79" s="588" t="e">
        <f>-SUMIF(CC10:CE41,"x",#REF!)</f>
        <v>#REF!</v>
      </c>
      <c r="CD79" s="589"/>
      <c r="CE79" s="590"/>
      <c r="CF79" s="588" t="e">
        <f>-SUMIF(CF10:CH41,"x",#REF!)</f>
        <v>#REF!</v>
      </c>
      <c r="CG79" s="589"/>
      <c r="CH79" s="590"/>
      <c r="CI79" s="588" t="e">
        <f>-SUMIF(CI10:CK41,"x",#REF!)</f>
        <v>#REF!</v>
      </c>
      <c r="CJ79" s="589"/>
      <c r="CK79" s="590"/>
      <c r="CL79" s="588" t="e">
        <f>-SUMIF(CL10:CN41,"x",#REF!)</f>
        <v>#REF!</v>
      </c>
      <c r="CM79" s="589"/>
      <c r="CN79" s="590"/>
      <c r="CO79" s="93"/>
      <c r="CP79" s="95"/>
    </row>
    <row r="80" spans="1:94" ht="3" hidden="1" customHeight="1" x14ac:dyDescent="0.3">
      <c r="A80" s="92"/>
      <c r="B80" s="93"/>
      <c r="C80" s="93"/>
      <c r="D80" s="93"/>
      <c r="E80" s="99"/>
      <c r="F80" s="99"/>
      <c r="G80" s="99"/>
      <c r="H80" s="99"/>
      <c r="I80" s="99"/>
      <c r="J80" s="99"/>
      <c r="K80" s="99"/>
      <c r="L80" s="99"/>
      <c r="M80" s="99"/>
      <c r="N80" s="99"/>
      <c r="O80" s="99"/>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3"/>
      <c r="CP80" s="95"/>
    </row>
    <row r="81" spans="1:94" ht="3" hidden="1" customHeight="1" x14ac:dyDescent="0.3">
      <c r="A81" s="92"/>
      <c r="B81" s="93"/>
      <c r="C81" s="93"/>
      <c r="D81" s="93"/>
      <c r="E81" s="99"/>
      <c r="F81" s="99"/>
      <c r="G81" s="99"/>
      <c r="H81" s="99"/>
      <c r="I81" s="99"/>
      <c r="J81" s="99"/>
      <c r="K81" s="99"/>
      <c r="L81" s="99"/>
      <c r="M81" s="99"/>
      <c r="N81" s="99"/>
      <c r="O81" s="99"/>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3"/>
      <c r="CP81" s="95"/>
    </row>
    <row r="82" spans="1:94" ht="12" hidden="1" customHeight="1" x14ac:dyDescent="0.3">
      <c r="A82" s="92"/>
      <c r="B82" s="93"/>
      <c r="C82" s="93"/>
      <c r="D82" s="93"/>
      <c r="E82" s="588" t="e">
        <f>+E74+E79</f>
        <v>#REF!</v>
      </c>
      <c r="F82" s="589"/>
      <c r="G82" s="590"/>
      <c r="H82" s="588" t="e">
        <f t="shared" ref="H82" si="20">+H74+H79</f>
        <v>#REF!</v>
      </c>
      <c r="I82" s="589"/>
      <c r="J82" s="589"/>
      <c r="K82" s="589"/>
      <c r="L82" s="590"/>
      <c r="M82" s="588" t="e">
        <f>+M74+M79</f>
        <v>#REF!</v>
      </c>
      <c r="N82" s="589"/>
      <c r="O82" s="590"/>
      <c r="P82" s="97"/>
      <c r="Q82" s="97"/>
      <c r="R82" s="594"/>
      <c r="S82" s="595"/>
      <c r="T82" s="588" t="e">
        <f>+T74+T79</f>
        <v>#REF!</v>
      </c>
      <c r="U82" s="589"/>
      <c r="V82" s="590"/>
      <c r="W82" s="588" t="e">
        <f>+W74+W79</f>
        <v>#REF!</v>
      </c>
      <c r="X82" s="589"/>
      <c r="Y82" s="590"/>
      <c r="Z82" s="588" t="e">
        <f>+Z74+Z79</f>
        <v>#REF!</v>
      </c>
      <c r="AA82" s="589"/>
      <c r="AB82" s="590"/>
      <c r="AC82" s="588" t="e">
        <f>+AC74+AC79</f>
        <v>#REF!</v>
      </c>
      <c r="AD82" s="589"/>
      <c r="AE82" s="590"/>
      <c r="AF82" s="588" t="e">
        <f>+AF74+AF79</f>
        <v>#REF!</v>
      </c>
      <c r="AG82" s="589"/>
      <c r="AH82" s="590"/>
      <c r="AI82" s="588" t="e">
        <f>+AI74+AI79</f>
        <v>#REF!</v>
      </c>
      <c r="AJ82" s="589"/>
      <c r="AK82" s="590"/>
      <c r="AL82" s="588" t="e">
        <f>+AL74+AL79</f>
        <v>#REF!</v>
      </c>
      <c r="AM82" s="589"/>
      <c r="AN82" s="590"/>
      <c r="AO82" s="97"/>
      <c r="AP82" s="97"/>
      <c r="AQ82" s="588" t="e">
        <f>+AQ74+AQ79</f>
        <v>#REF!</v>
      </c>
      <c r="AR82" s="589"/>
      <c r="AS82" s="590"/>
      <c r="AT82" s="588" t="e">
        <f t="shared" ref="AT82" si="21">+AT74+AT79</f>
        <v>#REF!</v>
      </c>
      <c r="AU82" s="589"/>
      <c r="AV82" s="590"/>
      <c r="AW82" s="588" t="e">
        <f t="shared" ref="AW82" si="22">+AW74+AW79</f>
        <v>#REF!</v>
      </c>
      <c r="AX82" s="589"/>
      <c r="AY82" s="590"/>
      <c r="AZ82" s="588" t="e">
        <f t="shared" ref="AZ82" si="23">+AZ74+AZ79</f>
        <v>#REF!</v>
      </c>
      <c r="BA82" s="589"/>
      <c r="BB82" s="590"/>
      <c r="BC82" s="97"/>
      <c r="BD82" s="97"/>
      <c r="BE82" s="588" t="e">
        <f t="shared" ref="BE82:CL82" si="24">+BE74+BE79</f>
        <v>#REF!</v>
      </c>
      <c r="BF82" s="589"/>
      <c r="BG82" s="590"/>
      <c r="BH82" s="588" t="e">
        <f t="shared" si="24"/>
        <v>#REF!</v>
      </c>
      <c r="BI82" s="589"/>
      <c r="BJ82" s="590"/>
      <c r="BK82" s="588" t="e">
        <f t="shared" si="24"/>
        <v>#REF!</v>
      </c>
      <c r="BL82" s="589"/>
      <c r="BM82" s="590"/>
      <c r="BN82" s="588" t="e">
        <f t="shared" si="24"/>
        <v>#REF!</v>
      </c>
      <c r="BO82" s="589"/>
      <c r="BP82" s="590"/>
      <c r="BQ82" s="588" t="e">
        <f t="shared" si="24"/>
        <v>#REF!</v>
      </c>
      <c r="BR82" s="589"/>
      <c r="BS82" s="590"/>
      <c r="BT82" s="588" t="e">
        <f t="shared" si="24"/>
        <v>#REF!</v>
      </c>
      <c r="BU82" s="589"/>
      <c r="BV82" s="590"/>
      <c r="BW82" s="588" t="e">
        <f t="shared" si="24"/>
        <v>#REF!</v>
      </c>
      <c r="BX82" s="589"/>
      <c r="BY82" s="590"/>
      <c r="BZ82" s="588" t="e">
        <f t="shared" si="24"/>
        <v>#REF!</v>
      </c>
      <c r="CA82" s="589"/>
      <c r="CB82" s="590"/>
      <c r="CC82" s="588" t="e">
        <f t="shared" si="24"/>
        <v>#REF!</v>
      </c>
      <c r="CD82" s="589"/>
      <c r="CE82" s="590"/>
      <c r="CF82" s="588" t="e">
        <f t="shared" si="24"/>
        <v>#REF!</v>
      </c>
      <c r="CG82" s="589"/>
      <c r="CH82" s="590"/>
      <c r="CI82" s="588" t="e">
        <f t="shared" si="24"/>
        <v>#REF!</v>
      </c>
      <c r="CJ82" s="589"/>
      <c r="CK82" s="590"/>
      <c r="CL82" s="588" t="e">
        <f t="shared" si="24"/>
        <v>#REF!</v>
      </c>
      <c r="CM82" s="589"/>
      <c r="CN82" s="590"/>
      <c r="CO82" s="93"/>
      <c r="CP82" s="95"/>
    </row>
    <row r="83" spans="1:94" ht="3" hidden="1" customHeight="1" x14ac:dyDescent="0.3">
      <c r="A83" s="92"/>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5"/>
    </row>
    <row r="84" spans="1:94" ht="3" hidden="1" customHeight="1" x14ac:dyDescent="0.3">
      <c r="A84" s="92"/>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5"/>
    </row>
    <row r="85" spans="1:94" ht="3" hidden="1" customHeight="1" x14ac:dyDescent="0.3">
      <c r="A85" s="92"/>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5"/>
    </row>
    <row r="86" spans="1:94" ht="3" hidden="1" customHeight="1" x14ac:dyDescent="0.3">
      <c r="A86" s="92"/>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5"/>
    </row>
    <row r="87" spans="1:94" ht="12" hidden="1" customHeight="1" x14ac:dyDescent="0.3">
      <c r="A87" s="92"/>
      <c r="B87" s="93"/>
      <c r="C87" s="93"/>
      <c r="D87" s="93"/>
      <c r="E87" s="93"/>
      <c r="F87" s="93"/>
      <c r="G87" s="93"/>
      <c r="H87" s="93"/>
      <c r="I87" s="93"/>
      <c r="J87" s="93"/>
      <c r="K87" s="93"/>
      <c r="L87" s="93"/>
      <c r="M87" s="93"/>
      <c r="N87" s="93"/>
      <c r="O87" s="93"/>
      <c r="P87" s="93"/>
      <c r="Q87" s="93"/>
      <c r="R87" s="612"/>
      <c r="S87" s="613"/>
      <c r="T87" s="611" t="s">
        <v>41</v>
      </c>
      <c r="U87" s="612"/>
      <c r="V87" s="612"/>
      <c r="W87" s="612"/>
      <c r="X87" s="612"/>
      <c r="Y87" s="612"/>
      <c r="Z87" s="612"/>
      <c r="AA87" s="612"/>
      <c r="AB87" s="612"/>
      <c r="AC87" s="612"/>
      <c r="AD87" s="612"/>
      <c r="AE87" s="612"/>
      <c r="AF87" s="612"/>
      <c r="AG87" s="612"/>
      <c r="AH87" s="612"/>
      <c r="AI87" s="612"/>
      <c r="AJ87" s="612"/>
      <c r="AK87" s="613"/>
      <c r="AL87" s="608" t="e">
        <f>SUM(T82:AN82)</f>
        <v>#REF!</v>
      </c>
      <c r="AM87" s="609"/>
      <c r="AN87" s="610"/>
      <c r="AO87" s="102"/>
      <c r="AP87" s="102"/>
      <c r="AQ87" s="611" t="s">
        <v>40</v>
      </c>
      <c r="AR87" s="612"/>
      <c r="AS87" s="612"/>
      <c r="AT87" s="612"/>
      <c r="AU87" s="612"/>
      <c r="AV87" s="612"/>
      <c r="AW87" s="612"/>
      <c r="AX87" s="612"/>
      <c r="AY87" s="613"/>
      <c r="AZ87" s="608" t="e">
        <f>13*SUM(AQ82:BB82)</f>
        <v>#REF!</v>
      </c>
      <c r="BA87" s="609"/>
      <c r="BB87" s="610"/>
      <c r="BC87" s="102"/>
      <c r="BD87" s="102"/>
      <c r="BE87" s="611" t="s">
        <v>42</v>
      </c>
      <c r="BF87" s="612"/>
      <c r="BG87" s="612"/>
      <c r="BH87" s="612"/>
      <c r="BI87" s="612"/>
      <c r="BJ87" s="612"/>
      <c r="BK87" s="612"/>
      <c r="BL87" s="612"/>
      <c r="BM87" s="612"/>
      <c r="BN87" s="612"/>
      <c r="BO87" s="612"/>
      <c r="BP87" s="612"/>
      <c r="BQ87" s="612"/>
      <c r="BR87" s="612"/>
      <c r="BS87" s="612"/>
      <c r="BT87" s="612"/>
      <c r="BU87" s="612"/>
      <c r="BV87" s="612"/>
      <c r="BW87" s="612"/>
      <c r="BX87" s="612"/>
      <c r="BY87" s="612"/>
      <c r="BZ87" s="612"/>
      <c r="CA87" s="612"/>
      <c r="CB87" s="612"/>
      <c r="CC87" s="612"/>
      <c r="CD87" s="612"/>
      <c r="CE87" s="612"/>
      <c r="CF87" s="612"/>
      <c r="CG87" s="612"/>
      <c r="CH87" s="612"/>
      <c r="CI87" s="612"/>
      <c r="CJ87" s="612"/>
      <c r="CK87" s="613"/>
      <c r="CL87" s="608" t="e">
        <f>+SUM(BE82:CN82)</f>
        <v>#REF!</v>
      </c>
      <c r="CM87" s="609"/>
      <c r="CN87" s="610"/>
      <c r="CO87" s="93"/>
      <c r="CP87" s="95"/>
    </row>
    <row r="88" spans="1:94" ht="3" hidden="1" customHeight="1" x14ac:dyDescent="0.3">
      <c r="A88" s="92"/>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5"/>
    </row>
    <row r="89" spans="1:94" ht="3" hidden="1" customHeight="1" x14ac:dyDescent="0.3">
      <c r="A89" s="103"/>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c r="CG89" s="104"/>
      <c r="CH89" s="104"/>
      <c r="CI89" s="104"/>
      <c r="CJ89" s="104"/>
      <c r="CK89" s="104"/>
      <c r="CL89" s="104"/>
      <c r="CM89" s="104"/>
      <c r="CN89" s="104"/>
      <c r="CO89" s="104"/>
      <c r="CP89" s="106"/>
    </row>
    <row r="90" spans="1:94" ht="12" hidden="1" customHeight="1" x14ac:dyDescent="0.3"/>
  </sheetData>
  <sheetProtection algorithmName="SHA-512" hashValue="dL/JKHaQ+FQR7GN4t+na1QvM6C58OAcvU7ETbvKsO7EQN8+fI8h/eu73r9merVO5vcjCT6P+xpf6YocNq0TFUQ==" saltValue="BBWjJUujUleYpqfN3XD9ZA==" spinCount="100000" sheet="1" sort="0" autoFilter="0"/>
  <autoFilter ref="R9:S41" xr:uid="{00000000-0009-0000-0000-000004000000}"/>
  <mergeCells count="1027">
    <mergeCell ref="DL5:DN9"/>
    <mergeCell ref="C7:P9"/>
    <mergeCell ref="T8:AN8"/>
    <mergeCell ref="AQ8:BB8"/>
    <mergeCell ref="CL9:CN9"/>
    <mergeCell ref="C10:P10"/>
    <mergeCell ref="T10:V10"/>
    <mergeCell ref="W10:Y10"/>
    <mergeCell ref="Z10:AB10"/>
    <mergeCell ref="AC10:AE10"/>
    <mergeCell ref="AF10:AH10"/>
    <mergeCell ref="AI10:AK10"/>
    <mergeCell ref="AL10:AN10"/>
    <mergeCell ref="BT9:BV9"/>
    <mergeCell ref="BW9:BY9"/>
    <mergeCell ref="BZ9:CB9"/>
    <mergeCell ref="CC9:CE9"/>
    <mergeCell ref="CF9:CH9"/>
    <mergeCell ref="CI9:CK9"/>
    <mergeCell ref="AZ9:BB9"/>
    <mergeCell ref="BE9:BG9"/>
    <mergeCell ref="CL12:CN12"/>
    <mergeCell ref="Q7:Q9"/>
    <mergeCell ref="CC11:CE11"/>
    <mergeCell ref="CF11:CH11"/>
    <mergeCell ref="CI11:CK11"/>
    <mergeCell ref="CL11:CN11"/>
    <mergeCell ref="R7:R9"/>
    <mergeCell ref="S7:S9"/>
    <mergeCell ref="BK11:BM11"/>
    <mergeCell ref="BE8:CN8"/>
    <mergeCell ref="T9:V9"/>
    <mergeCell ref="W9:Y9"/>
    <mergeCell ref="Z9:AB9"/>
    <mergeCell ref="AC9:AE9"/>
    <mergeCell ref="AF9:AH9"/>
    <mergeCell ref="AL9:AN9"/>
    <mergeCell ref="AQ9:AS9"/>
    <mergeCell ref="AT9:AV9"/>
    <mergeCell ref="AW9:AY9"/>
    <mergeCell ref="CC12:CE12"/>
    <mergeCell ref="CF12:CH12"/>
    <mergeCell ref="CI12:CK12"/>
    <mergeCell ref="BN11:BP11"/>
    <mergeCell ref="BQ11:BS11"/>
    <mergeCell ref="BT11:BV11"/>
    <mergeCell ref="BW11:BY11"/>
    <mergeCell ref="BZ11:CB11"/>
    <mergeCell ref="AL11:AN11"/>
    <mergeCell ref="C12:P12"/>
    <mergeCell ref="T12:V12"/>
    <mergeCell ref="W12:Y12"/>
    <mergeCell ref="Z12:AB12"/>
    <mergeCell ref="AC12:AE12"/>
    <mergeCell ref="BK10:BM10"/>
    <mergeCell ref="BN10:BP10"/>
    <mergeCell ref="BQ10:BS10"/>
    <mergeCell ref="BT10:BV10"/>
    <mergeCell ref="BW10:BY10"/>
    <mergeCell ref="BZ10:CB10"/>
    <mergeCell ref="AQ10:AS10"/>
    <mergeCell ref="AT10:AV10"/>
    <mergeCell ref="AW10:AY10"/>
    <mergeCell ref="AZ10:BB10"/>
    <mergeCell ref="BE10:BG10"/>
    <mergeCell ref="BH10:BJ10"/>
    <mergeCell ref="BT12:BV12"/>
    <mergeCell ref="BW12:BY12"/>
    <mergeCell ref="BZ12:CB12"/>
    <mergeCell ref="AZ12:BB12"/>
    <mergeCell ref="BE12:BG12"/>
    <mergeCell ref="BH12:BJ12"/>
    <mergeCell ref="BK12:BM12"/>
    <mergeCell ref="BN12:BP12"/>
    <mergeCell ref="BQ12:BS12"/>
    <mergeCell ref="AF12:AH12"/>
    <mergeCell ref="AI12:AK12"/>
    <mergeCell ref="AL12:AN12"/>
    <mergeCell ref="AQ12:AS12"/>
    <mergeCell ref="AT12:AV12"/>
    <mergeCell ref="AW12:AY12"/>
    <mergeCell ref="CL13:CN13"/>
    <mergeCell ref="C14:P14"/>
    <mergeCell ref="T14:V14"/>
    <mergeCell ref="W14:Y14"/>
    <mergeCell ref="Z14:AB14"/>
    <mergeCell ref="AC14:AE14"/>
    <mergeCell ref="BK13:BM13"/>
    <mergeCell ref="BN13:BP13"/>
    <mergeCell ref="BQ13:BS13"/>
    <mergeCell ref="BT13:BV13"/>
    <mergeCell ref="BW13:BY13"/>
    <mergeCell ref="BZ13:CB13"/>
    <mergeCell ref="AQ13:AS13"/>
    <mergeCell ref="AT13:AV13"/>
    <mergeCell ref="AW13:AY13"/>
    <mergeCell ref="AZ13:BB13"/>
    <mergeCell ref="BE13:BG13"/>
    <mergeCell ref="BH13:BJ13"/>
    <mergeCell ref="CL14:CN14"/>
    <mergeCell ref="C13:P13"/>
    <mergeCell ref="T13:V13"/>
    <mergeCell ref="W13:Y13"/>
    <mergeCell ref="Z13:AB13"/>
    <mergeCell ref="AC13:AE13"/>
    <mergeCell ref="AF13:AH13"/>
    <mergeCell ref="AI13:AK13"/>
    <mergeCell ref="AL13:AN13"/>
    <mergeCell ref="CC13:CE13"/>
    <mergeCell ref="CF13:CH13"/>
    <mergeCell ref="CI13:CK13"/>
    <mergeCell ref="BT14:BV14"/>
    <mergeCell ref="BW14:BY14"/>
    <mergeCell ref="BZ14:CB14"/>
    <mergeCell ref="CC14:CE14"/>
    <mergeCell ref="CF14:CH14"/>
    <mergeCell ref="CI14:CK14"/>
    <mergeCell ref="AZ14:BB14"/>
    <mergeCell ref="BE14:BG14"/>
    <mergeCell ref="BH14:BJ14"/>
    <mergeCell ref="BK14:BM14"/>
    <mergeCell ref="BN14:BP14"/>
    <mergeCell ref="BQ14:BS14"/>
    <mergeCell ref="AF14:AH14"/>
    <mergeCell ref="AI14:AK14"/>
    <mergeCell ref="AL14:AN14"/>
    <mergeCell ref="AQ14:AS14"/>
    <mergeCell ref="AT14:AV14"/>
    <mergeCell ref="AW14:AY14"/>
    <mergeCell ref="CL15:CN15"/>
    <mergeCell ref="AI16:AK16"/>
    <mergeCell ref="AL16:AN16"/>
    <mergeCell ref="AQ16:AS16"/>
    <mergeCell ref="AT16:AV16"/>
    <mergeCell ref="AW16:AY16"/>
    <mergeCell ref="C16:P16"/>
    <mergeCell ref="T16:V16"/>
    <mergeCell ref="W16:Y16"/>
    <mergeCell ref="Z16:AB16"/>
    <mergeCell ref="AC16:AE16"/>
    <mergeCell ref="BK15:BM15"/>
    <mergeCell ref="BN15:BP15"/>
    <mergeCell ref="BQ15:BS15"/>
    <mergeCell ref="BT15:BV15"/>
    <mergeCell ref="BW15:BY15"/>
    <mergeCell ref="BZ15:CB15"/>
    <mergeCell ref="AQ15:AS15"/>
    <mergeCell ref="AT15:AV15"/>
    <mergeCell ref="AW15:AY15"/>
    <mergeCell ref="AZ15:BB15"/>
    <mergeCell ref="BE15:BG15"/>
    <mergeCell ref="BH15:BJ15"/>
    <mergeCell ref="AI17:AK17"/>
    <mergeCell ref="AL17:AN17"/>
    <mergeCell ref="CC17:CE17"/>
    <mergeCell ref="CF17:CH17"/>
    <mergeCell ref="CI17:CK17"/>
    <mergeCell ref="BT18:BV18"/>
    <mergeCell ref="BW18:BY18"/>
    <mergeCell ref="CL16:CN16"/>
    <mergeCell ref="C15:P15"/>
    <mergeCell ref="T15:V15"/>
    <mergeCell ref="W15:Y15"/>
    <mergeCell ref="Z15:AB15"/>
    <mergeCell ref="AC15:AE15"/>
    <mergeCell ref="AF15:AH15"/>
    <mergeCell ref="AI15:AK15"/>
    <mergeCell ref="AL15:AN15"/>
    <mergeCell ref="CC15:CE15"/>
    <mergeCell ref="CF15:CH15"/>
    <mergeCell ref="CI15:CK15"/>
    <mergeCell ref="BT16:BV16"/>
    <mergeCell ref="BW16:BY16"/>
    <mergeCell ref="BZ16:CB16"/>
    <mergeCell ref="CC16:CE16"/>
    <mergeCell ref="CF16:CH16"/>
    <mergeCell ref="CI16:CK16"/>
    <mergeCell ref="AZ16:BB16"/>
    <mergeCell ref="BE16:BG16"/>
    <mergeCell ref="BH16:BJ16"/>
    <mergeCell ref="BK16:BM16"/>
    <mergeCell ref="BN16:BP16"/>
    <mergeCell ref="BQ16:BS16"/>
    <mergeCell ref="AF16:AH16"/>
    <mergeCell ref="AF18:AH18"/>
    <mergeCell ref="AI18:AK18"/>
    <mergeCell ref="AL18:AN18"/>
    <mergeCell ref="AQ18:AS18"/>
    <mergeCell ref="AT18:AV18"/>
    <mergeCell ref="AW18:AY18"/>
    <mergeCell ref="CL19:CN19"/>
    <mergeCell ref="CL17:CN17"/>
    <mergeCell ref="C18:P18"/>
    <mergeCell ref="T18:V18"/>
    <mergeCell ref="W18:Y18"/>
    <mergeCell ref="Z18:AB18"/>
    <mergeCell ref="AC18:AE18"/>
    <mergeCell ref="BK17:BM17"/>
    <mergeCell ref="BN17:BP17"/>
    <mergeCell ref="BQ17:BS17"/>
    <mergeCell ref="BT17:BV17"/>
    <mergeCell ref="BW17:BY17"/>
    <mergeCell ref="BZ17:CB17"/>
    <mergeCell ref="AQ17:AS17"/>
    <mergeCell ref="AT17:AV17"/>
    <mergeCell ref="AW17:AY17"/>
    <mergeCell ref="AZ17:BB17"/>
    <mergeCell ref="BE17:BG17"/>
    <mergeCell ref="BH17:BJ17"/>
    <mergeCell ref="CL18:CN18"/>
    <mergeCell ref="C17:P17"/>
    <mergeCell ref="T17:V17"/>
    <mergeCell ref="W17:Y17"/>
    <mergeCell ref="Z17:AB17"/>
    <mergeCell ref="AC17:AE17"/>
    <mergeCell ref="AF17:AH17"/>
    <mergeCell ref="BK19:BM19"/>
    <mergeCell ref="BN19:BP19"/>
    <mergeCell ref="BQ19:BS19"/>
    <mergeCell ref="BT19:BV19"/>
    <mergeCell ref="BW19:BY19"/>
    <mergeCell ref="BZ19:CB19"/>
    <mergeCell ref="AQ19:AS19"/>
    <mergeCell ref="AT19:AV19"/>
    <mergeCell ref="AW19:AY19"/>
    <mergeCell ref="AZ19:BB19"/>
    <mergeCell ref="BE19:BG19"/>
    <mergeCell ref="BH19:BJ19"/>
    <mergeCell ref="BZ18:CB18"/>
    <mergeCell ref="CC18:CE18"/>
    <mergeCell ref="CF18:CH18"/>
    <mergeCell ref="CI18:CK18"/>
    <mergeCell ref="AZ18:BB18"/>
    <mergeCell ref="BE18:BG18"/>
    <mergeCell ref="BH18:BJ18"/>
    <mergeCell ref="BK18:BM18"/>
    <mergeCell ref="BN18:BP18"/>
    <mergeCell ref="BQ18:BS18"/>
    <mergeCell ref="CI20:CK20"/>
    <mergeCell ref="AZ20:BB20"/>
    <mergeCell ref="BE20:BG20"/>
    <mergeCell ref="BH20:BJ20"/>
    <mergeCell ref="BK20:BM20"/>
    <mergeCell ref="BN20:BP20"/>
    <mergeCell ref="BQ20:BS20"/>
    <mergeCell ref="AF20:AH20"/>
    <mergeCell ref="AI20:AK20"/>
    <mergeCell ref="AL20:AN20"/>
    <mergeCell ref="AQ20:AS20"/>
    <mergeCell ref="AT20:AV20"/>
    <mergeCell ref="AW20:AY20"/>
    <mergeCell ref="C20:P20"/>
    <mergeCell ref="T20:V20"/>
    <mergeCell ref="W20:Y20"/>
    <mergeCell ref="Z20:AB20"/>
    <mergeCell ref="AC20:AE20"/>
    <mergeCell ref="BH21:BJ21"/>
    <mergeCell ref="CL22:CN22"/>
    <mergeCell ref="C21:P21"/>
    <mergeCell ref="T21:V21"/>
    <mergeCell ref="W21:Y21"/>
    <mergeCell ref="Z21:AB21"/>
    <mergeCell ref="AC21:AE21"/>
    <mergeCell ref="AF21:AH21"/>
    <mergeCell ref="AI21:AK21"/>
    <mergeCell ref="AL21:AN21"/>
    <mergeCell ref="CC21:CE21"/>
    <mergeCell ref="CF21:CH21"/>
    <mergeCell ref="CI21:CK21"/>
    <mergeCell ref="BT22:BV22"/>
    <mergeCell ref="BW22:BY22"/>
    <mergeCell ref="CL20:CN20"/>
    <mergeCell ref="C19:P19"/>
    <mergeCell ref="T19:V19"/>
    <mergeCell ref="W19:Y19"/>
    <mergeCell ref="Z19:AB19"/>
    <mergeCell ref="AC19:AE19"/>
    <mergeCell ref="AF19:AH19"/>
    <mergeCell ref="AI19:AK19"/>
    <mergeCell ref="AL19:AN19"/>
    <mergeCell ref="CC19:CE19"/>
    <mergeCell ref="CF19:CH19"/>
    <mergeCell ref="CI19:CK19"/>
    <mergeCell ref="BT20:BV20"/>
    <mergeCell ref="BW20:BY20"/>
    <mergeCell ref="BZ20:CB20"/>
    <mergeCell ref="CC20:CE20"/>
    <mergeCell ref="CF20:CH20"/>
    <mergeCell ref="CF22:CH22"/>
    <mergeCell ref="CI22:CK22"/>
    <mergeCell ref="AZ22:BB22"/>
    <mergeCell ref="BE22:BG22"/>
    <mergeCell ref="BH22:BJ22"/>
    <mergeCell ref="BK22:BM22"/>
    <mergeCell ref="BN22:BP22"/>
    <mergeCell ref="BQ22:BS22"/>
    <mergeCell ref="AF22:AH22"/>
    <mergeCell ref="AI22:AK22"/>
    <mergeCell ref="AL22:AN22"/>
    <mergeCell ref="AQ22:AS22"/>
    <mergeCell ref="AT22:AV22"/>
    <mergeCell ref="AW22:AY22"/>
    <mergeCell ref="CL23:CN23"/>
    <mergeCell ref="CL21:CN21"/>
    <mergeCell ref="C22:P22"/>
    <mergeCell ref="T22:V22"/>
    <mergeCell ref="W22:Y22"/>
    <mergeCell ref="Z22:AB22"/>
    <mergeCell ref="AC22:AE22"/>
    <mergeCell ref="BK21:BM21"/>
    <mergeCell ref="BN21:BP21"/>
    <mergeCell ref="BQ21:BS21"/>
    <mergeCell ref="BT21:BV21"/>
    <mergeCell ref="BW21:BY21"/>
    <mergeCell ref="BZ21:CB21"/>
    <mergeCell ref="AQ21:AS21"/>
    <mergeCell ref="AT21:AV21"/>
    <mergeCell ref="AW21:AY21"/>
    <mergeCell ref="AZ21:BB21"/>
    <mergeCell ref="BE21:BG21"/>
    <mergeCell ref="W24:Y24"/>
    <mergeCell ref="Z24:AB24"/>
    <mergeCell ref="AC24:AE24"/>
    <mergeCell ref="BK23:BM23"/>
    <mergeCell ref="BN23:BP23"/>
    <mergeCell ref="BQ23:BS23"/>
    <mergeCell ref="BT23:BV23"/>
    <mergeCell ref="BW23:BY23"/>
    <mergeCell ref="BZ23:CB23"/>
    <mergeCell ref="AQ23:AS23"/>
    <mergeCell ref="AT23:AV23"/>
    <mergeCell ref="AW23:AY23"/>
    <mergeCell ref="AZ23:BB23"/>
    <mergeCell ref="BE23:BG23"/>
    <mergeCell ref="BH23:BJ23"/>
    <mergeCell ref="BZ22:CB22"/>
    <mergeCell ref="CC22:CE22"/>
    <mergeCell ref="CL24:CN24"/>
    <mergeCell ref="C23:P23"/>
    <mergeCell ref="T23:V23"/>
    <mergeCell ref="W23:Y23"/>
    <mergeCell ref="Z23:AB23"/>
    <mergeCell ref="AC23:AE23"/>
    <mergeCell ref="AF23:AH23"/>
    <mergeCell ref="AI23:AK23"/>
    <mergeCell ref="AL23:AN23"/>
    <mergeCell ref="CC23:CE23"/>
    <mergeCell ref="CF23:CH23"/>
    <mergeCell ref="CI23:CK23"/>
    <mergeCell ref="BT24:BV24"/>
    <mergeCell ref="BW24:BY24"/>
    <mergeCell ref="BZ24:CB24"/>
    <mergeCell ref="CC24:CE24"/>
    <mergeCell ref="CF24:CH24"/>
    <mergeCell ref="CI24:CK24"/>
    <mergeCell ref="AZ24:BB24"/>
    <mergeCell ref="BE24:BG24"/>
    <mergeCell ref="BH24:BJ24"/>
    <mergeCell ref="BK24:BM24"/>
    <mergeCell ref="BN24:BP24"/>
    <mergeCell ref="BQ24:BS24"/>
    <mergeCell ref="AF24:AH24"/>
    <mergeCell ref="AI24:AK24"/>
    <mergeCell ref="AL24:AN24"/>
    <mergeCell ref="AQ24:AS24"/>
    <mergeCell ref="AT24:AV24"/>
    <mergeCell ref="AW24:AY24"/>
    <mergeCell ref="C24:P24"/>
    <mergeCell ref="T24:V24"/>
    <mergeCell ref="CL25:CN25"/>
    <mergeCell ref="C26:P26"/>
    <mergeCell ref="T26:V26"/>
    <mergeCell ref="W26:Y26"/>
    <mergeCell ref="Z26:AB26"/>
    <mergeCell ref="AC26:AE26"/>
    <mergeCell ref="BK25:BM25"/>
    <mergeCell ref="BN25:BP25"/>
    <mergeCell ref="BQ25:BS25"/>
    <mergeCell ref="BT25:BV25"/>
    <mergeCell ref="BW25:BY25"/>
    <mergeCell ref="BZ25:CB25"/>
    <mergeCell ref="AQ25:AS25"/>
    <mergeCell ref="AT25:AV25"/>
    <mergeCell ref="AW25:AY25"/>
    <mergeCell ref="AZ25:BB25"/>
    <mergeCell ref="BE25:BG25"/>
    <mergeCell ref="BH25:BJ25"/>
    <mergeCell ref="CL26:CN26"/>
    <mergeCell ref="C25:P25"/>
    <mergeCell ref="T25:V25"/>
    <mergeCell ref="W25:Y25"/>
    <mergeCell ref="Z25:AB25"/>
    <mergeCell ref="AC25:AE25"/>
    <mergeCell ref="AF25:AH25"/>
    <mergeCell ref="AI25:AK25"/>
    <mergeCell ref="AL25:AN25"/>
    <mergeCell ref="CC25:CE25"/>
    <mergeCell ref="CF25:CH25"/>
    <mergeCell ref="CI25:CK25"/>
    <mergeCell ref="BT26:BV26"/>
    <mergeCell ref="BW26:BY26"/>
    <mergeCell ref="BZ26:CB26"/>
    <mergeCell ref="CC26:CE26"/>
    <mergeCell ref="CF26:CH26"/>
    <mergeCell ref="CI26:CK26"/>
    <mergeCell ref="AZ26:BB26"/>
    <mergeCell ref="BE26:BG26"/>
    <mergeCell ref="BH26:BJ26"/>
    <mergeCell ref="BK26:BM26"/>
    <mergeCell ref="BN26:BP26"/>
    <mergeCell ref="BQ26:BS26"/>
    <mergeCell ref="AF26:AH26"/>
    <mergeCell ref="AI26:AK26"/>
    <mergeCell ref="AL26:AN26"/>
    <mergeCell ref="AQ26:AS26"/>
    <mergeCell ref="AT26:AV26"/>
    <mergeCell ref="AW26:AY26"/>
    <mergeCell ref="CL27:CN27"/>
    <mergeCell ref="AI28:AK28"/>
    <mergeCell ref="AL28:AN28"/>
    <mergeCell ref="AQ28:AS28"/>
    <mergeCell ref="AT28:AV28"/>
    <mergeCell ref="AW28:AY28"/>
    <mergeCell ref="C28:P28"/>
    <mergeCell ref="T28:V28"/>
    <mergeCell ref="W28:Y28"/>
    <mergeCell ref="Z28:AB28"/>
    <mergeCell ref="AC28:AE28"/>
    <mergeCell ref="BK27:BM27"/>
    <mergeCell ref="BN27:BP27"/>
    <mergeCell ref="BQ27:BS27"/>
    <mergeCell ref="BT27:BV27"/>
    <mergeCell ref="BW27:BY27"/>
    <mergeCell ref="BZ27:CB27"/>
    <mergeCell ref="AQ27:AS27"/>
    <mergeCell ref="AT27:AV27"/>
    <mergeCell ref="AW27:AY27"/>
    <mergeCell ref="AZ27:BB27"/>
    <mergeCell ref="BE27:BG27"/>
    <mergeCell ref="BH27:BJ27"/>
    <mergeCell ref="AI29:AK29"/>
    <mergeCell ref="AL29:AN29"/>
    <mergeCell ref="CC29:CE29"/>
    <mergeCell ref="CF29:CH29"/>
    <mergeCell ref="CI29:CK29"/>
    <mergeCell ref="BT30:BV30"/>
    <mergeCell ref="BW30:BY30"/>
    <mergeCell ref="CL28:CN28"/>
    <mergeCell ref="C27:P27"/>
    <mergeCell ref="T27:V27"/>
    <mergeCell ref="W27:Y27"/>
    <mergeCell ref="Z27:AB27"/>
    <mergeCell ref="AC27:AE27"/>
    <mergeCell ref="AF27:AH27"/>
    <mergeCell ref="AI27:AK27"/>
    <mergeCell ref="AL27:AN27"/>
    <mergeCell ref="CC27:CE27"/>
    <mergeCell ref="CF27:CH27"/>
    <mergeCell ref="CI27:CK27"/>
    <mergeCell ref="BT28:BV28"/>
    <mergeCell ref="BW28:BY28"/>
    <mergeCell ref="BZ28:CB28"/>
    <mergeCell ref="CC28:CE28"/>
    <mergeCell ref="CF28:CH28"/>
    <mergeCell ref="CI28:CK28"/>
    <mergeCell ref="AZ28:BB28"/>
    <mergeCell ref="BE28:BG28"/>
    <mergeCell ref="BH28:BJ28"/>
    <mergeCell ref="BK28:BM28"/>
    <mergeCell ref="BN28:BP28"/>
    <mergeCell ref="BQ28:BS28"/>
    <mergeCell ref="AF28:AH28"/>
    <mergeCell ref="AF30:AH30"/>
    <mergeCell ref="AI30:AK30"/>
    <mergeCell ref="AL30:AN30"/>
    <mergeCell ref="AQ30:AS30"/>
    <mergeCell ref="AT30:AV30"/>
    <mergeCell ref="AW30:AY30"/>
    <mergeCell ref="CL31:CN31"/>
    <mergeCell ref="CL29:CN29"/>
    <mergeCell ref="C30:P30"/>
    <mergeCell ref="T30:V30"/>
    <mergeCell ref="W30:Y30"/>
    <mergeCell ref="Z30:AB30"/>
    <mergeCell ref="AC30:AE30"/>
    <mergeCell ref="BK29:BM29"/>
    <mergeCell ref="BN29:BP29"/>
    <mergeCell ref="BQ29:BS29"/>
    <mergeCell ref="BT29:BV29"/>
    <mergeCell ref="BW29:BY29"/>
    <mergeCell ref="BZ29:CB29"/>
    <mergeCell ref="AQ29:AS29"/>
    <mergeCell ref="AT29:AV29"/>
    <mergeCell ref="AW29:AY29"/>
    <mergeCell ref="AZ29:BB29"/>
    <mergeCell ref="BE29:BG29"/>
    <mergeCell ref="BH29:BJ29"/>
    <mergeCell ref="CL30:CN30"/>
    <mergeCell ref="C29:P29"/>
    <mergeCell ref="T29:V29"/>
    <mergeCell ref="W29:Y29"/>
    <mergeCell ref="Z29:AB29"/>
    <mergeCell ref="AC29:AE29"/>
    <mergeCell ref="AF29:AH29"/>
    <mergeCell ref="BK31:BM31"/>
    <mergeCell ref="BN31:BP31"/>
    <mergeCell ref="BQ31:BS31"/>
    <mergeCell ref="BT31:BV31"/>
    <mergeCell ref="BW31:BY31"/>
    <mergeCell ref="BZ31:CB31"/>
    <mergeCell ref="AQ31:AS31"/>
    <mergeCell ref="AT31:AV31"/>
    <mergeCell ref="AW31:AY31"/>
    <mergeCell ref="AZ31:BB31"/>
    <mergeCell ref="BE31:BG31"/>
    <mergeCell ref="BH31:BJ31"/>
    <mergeCell ref="BZ30:CB30"/>
    <mergeCell ref="CC30:CE30"/>
    <mergeCell ref="CF30:CH30"/>
    <mergeCell ref="CI30:CK30"/>
    <mergeCell ref="AZ30:BB30"/>
    <mergeCell ref="BE30:BG30"/>
    <mergeCell ref="BH30:BJ30"/>
    <mergeCell ref="BK30:BM30"/>
    <mergeCell ref="BN30:BP30"/>
    <mergeCell ref="BQ30:BS30"/>
    <mergeCell ref="CI32:CK32"/>
    <mergeCell ref="AZ32:BB32"/>
    <mergeCell ref="BE32:BG32"/>
    <mergeCell ref="BH32:BJ32"/>
    <mergeCell ref="BK32:BM32"/>
    <mergeCell ref="BN32:BP32"/>
    <mergeCell ref="BQ32:BS32"/>
    <mergeCell ref="AF32:AH32"/>
    <mergeCell ref="AI32:AK32"/>
    <mergeCell ref="AL32:AN32"/>
    <mergeCell ref="AQ32:AS32"/>
    <mergeCell ref="AT32:AV32"/>
    <mergeCell ref="AW32:AY32"/>
    <mergeCell ref="C32:P32"/>
    <mergeCell ref="T32:V32"/>
    <mergeCell ref="W32:Y32"/>
    <mergeCell ref="Z32:AB32"/>
    <mergeCell ref="AC32:AE32"/>
    <mergeCell ref="BH33:BJ33"/>
    <mergeCell ref="CL34:CN34"/>
    <mergeCell ref="C33:P33"/>
    <mergeCell ref="T33:V33"/>
    <mergeCell ref="W33:Y33"/>
    <mergeCell ref="Z33:AB33"/>
    <mergeCell ref="AC33:AE33"/>
    <mergeCell ref="AF33:AH33"/>
    <mergeCell ref="AI33:AK33"/>
    <mergeCell ref="AL33:AN33"/>
    <mergeCell ref="CC33:CE33"/>
    <mergeCell ref="CF33:CH33"/>
    <mergeCell ref="CI33:CK33"/>
    <mergeCell ref="BT34:BV34"/>
    <mergeCell ref="BW34:BY34"/>
    <mergeCell ref="CL32:CN32"/>
    <mergeCell ref="C31:P31"/>
    <mergeCell ref="T31:V31"/>
    <mergeCell ref="W31:Y31"/>
    <mergeCell ref="Z31:AB31"/>
    <mergeCell ref="AC31:AE31"/>
    <mergeCell ref="AF31:AH31"/>
    <mergeCell ref="AI31:AK31"/>
    <mergeCell ref="AL31:AN31"/>
    <mergeCell ref="CC31:CE31"/>
    <mergeCell ref="CF31:CH31"/>
    <mergeCell ref="CI31:CK31"/>
    <mergeCell ref="BT32:BV32"/>
    <mergeCell ref="BW32:BY32"/>
    <mergeCell ref="BZ32:CB32"/>
    <mergeCell ref="CC32:CE32"/>
    <mergeCell ref="CF32:CH32"/>
    <mergeCell ref="CF34:CH34"/>
    <mergeCell ref="CI34:CK34"/>
    <mergeCell ref="AZ34:BB34"/>
    <mergeCell ref="BE34:BG34"/>
    <mergeCell ref="BH34:BJ34"/>
    <mergeCell ref="BK34:BM34"/>
    <mergeCell ref="BN34:BP34"/>
    <mergeCell ref="BQ34:BS34"/>
    <mergeCell ref="AF34:AH34"/>
    <mergeCell ref="AI34:AK34"/>
    <mergeCell ref="AL34:AN34"/>
    <mergeCell ref="AQ34:AS34"/>
    <mergeCell ref="AT34:AV34"/>
    <mergeCell ref="AW34:AY34"/>
    <mergeCell ref="CL35:CN35"/>
    <mergeCell ref="CL33:CN33"/>
    <mergeCell ref="C34:P34"/>
    <mergeCell ref="T34:V34"/>
    <mergeCell ref="W34:Y34"/>
    <mergeCell ref="Z34:AB34"/>
    <mergeCell ref="AC34:AE34"/>
    <mergeCell ref="BK33:BM33"/>
    <mergeCell ref="BN33:BP33"/>
    <mergeCell ref="BQ33:BS33"/>
    <mergeCell ref="BT33:BV33"/>
    <mergeCell ref="BW33:BY33"/>
    <mergeCell ref="BZ33:CB33"/>
    <mergeCell ref="AQ33:AS33"/>
    <mergeCell ref="AT33:AV33"/>
    <mergeCell ref="AW33:AY33"/>
    <mergeCell ref="AZ33:BB33"/>
    <mergeCell ref="BE33:BG33"/>
    <mergeCell ref="W36:Y36"/>
    <mergeCell ref="Z36:AB36"/>
    <mergeCell ref="AC36:AE36"/>
    <mergeCell ref="BK35:BM35"/>
    <mergeCell ref="BN35:BP35"/>
    <mergeCell ref="BQ35:BS35"/>
    <mergeCell ref="BT35:BV35"/>
    <mergeCell ref="BW35:BY35"/>
    <mergeCell ref="BZ35:CB35"/>
    <mergeCell ref="AQ35:AS35"/>
    <mergeCell ref="AT35:AV35"/>
    <mergeCell ref="AW35:AY35"/>
    <mergeCell ref="AZ35:BB35"/>
    <mergeCell ref="BE35:BG35"/>
    <mergeCell ref="BH35:BJ35"/>
    <mergeCell ref="BZ34:CB34"/>
    <mergeCell ref="CC34:CE34"/>
    <mergeCell ref="CL36:CN36"/>
    <mergeCell ref="C35:P35"/>
    <mergeCell ref="T35:V35"/>
    <mergeCell ref="W35:Y35"/>
    <mergeCell ref="Z35:AB35"/>
    <mergeCell ref="AC35:AE35"/>
    <mergeCell ref="AF35:AH35"/>
    <mergeCell ref="AI35:AK35"/>
    <mergeCell ref="AL35:AN35"/>
    <mergeCell ref="CC35:CE35"/>
    <mergeCell ref="CF35:CH35"/>
    <mergeCell ref="CI35:CK35"/>
    <mergeCell ref="BT36:BV36"/>
    <mergeCell ref="BW36:BY36"/>
    <mergeCell ref="BZ36:CB36"/>
    <mergeCell ref="CC36:CE36"/>
    <mergeCell ref="CF36:CH36"/>
    <mergeCell ref="CI36:CK36"/>
    <mergeCell ref="AZ36:BB36"/>
    <mergeCell ref="BE36:BG36"/>
    <mergeCell ref="BH36:BJ36"/>
    <mergeCell ref="BK36:BM36"/>
    <mergeCell ref="BN36:BP36"/>
    <mergeCell ref="BQ36:BS36"/>
    <mergeCell ref="AF36:AH36"/>
    <mergeCell ref="AI36:AK36"/>
    <mergeCell ref="AL36:AN36"/>
    <mergeCell ref="AQ36:AS36"/>
    <mergeCell ref="AT36:AV36"/>
    <mergeCell ref="AW36:AY36"/>
    <mergeCell ref="C36:P36"/>
    <mergeCell ref="T36:V36"/>
    <mergeCell ref="CL37:CN37"/>
    <mergeCell ref="C38:P38"/>
    <mergeCell ref="T38:V38"/>
    <mergeCell ref="W38:Y38"/>
    <mergeCell ref="Z38:AB38"/>
    <mergeCell ref="AC38:AE38"/>
    <mergeCell ref="BK37:BM37"/>
    <mergeCell ref="BN37:BP37"/>
    <mergeCell ref="BQ37:BS37"/>
    <mergeCell ref="BT37:BV37"/>
    <mergeCell ref="BW37:BY37"/>
    <mergeCell ref="BZ37:CB37"/>
    <mergeCell ref="AQ37:AS37"/>
    <mergeCell ref="AT37:AV37"/>
    <mergeCell ref="AW37:AY37"/>
    <mergeCell ref="AZ37:BB37"/>
    <mergeCell ref="BE37:BG37"/>
    <mergeCell ref="BH37:BJ37"/>
    <mergeCell ref="CL38:CN38"/>
    <mergeCell ref="C37:P37"/>
    <mergeCell ref="T37:V37"/>
    <mergeCell ref="W37:Y37"/>
    <mergeCell ref="Z37:AB37"/>
    <mergeCell ref="AC37:AE37"/>
    <mergeCell ref="AF37:AH37"/>
    <mergeCell ref="AI37:AK37"/>
    <mergeCell ref="AL37:AN37"/>
    <mergeCell ref="CC37:CE37"/>
    <mergeCell ref="CF37:CH37"/>
    <mergeCell ref="CI37:CK37"/>
    <mergeCell ref="BT38:BV38"/>
    <mergeCell ref="BW38:BY38"/>
    <mergeCell ref="BZ38:CB38"/>
    <mergeCell ref="CC38:CE38"/>
    <mergeCell ref="CF38:CH38"/>
    <mergeCell ref="CI38:CK38"/>
    <mergeCell ref="AZ38:BB38"/>
    <mergeCell ref="BE38:BG38"/>
    <mergeCell ref="BH38:BJ38"/>
    <mergeCell ref="BK38:BM38"/>
    <mergeCell ref="BN38:BP38"/>
    <mergeCell ref="BQ38:BS38"/>
    <mergeCell ref="AF38:AH38"/>
    <mergeCell ref="AI38:AK38"/>
    <mergeCell ref="AL38:AN38"/>
    <mergeCell ref="AQ38:AS38"/>
    <mergeCell ref="AT38:AV38"/>
    <mergeCell ref="AW38:AY38"/>
    <mergeCell ref="CL39:CN39"/>
    <mergeCell ref="C40:P40"/>
    <mergeCell ref="T40:V40"/>
    <mergeCell ref="W40:Y40"/>
    <mergeCell ref="Z40:AB40"/>
    <mergeCell ref="AC40:AE40"/>
    <mergeCell ref="BK39:BM39"/>
    <mergeCell ref="BN39:BP39"/>
    <mergeCell ref="BQ39:BS39"/>
    <mergeCell ref="BT39:BV39"/>
    <mergeCell ref="BW39:BY39"/>
    <mergeCell ref="BZ39:CB39"/>
    <mergeCell ref="AQ39:AS39"/>
    <mergeCell ref="AT39:AV39"/>
    <mergeCell ref="AW39:AY39"/>
    <mergeCell ref="AZ39:BB39"/>
    <mergeCell ref="BE39:BG39"/>
    <mergeCell ref="BH39:BJ39"/>
    <mergeCell ref="AW40:AY40"/>
    <mergeCell ref="CL40:CN40"/>
    <mergeCell ref="C39:P39"/>
    <mergeCell ref="T39:V39"/>
    <mergeCell ref="W39:Y39"/>
    <mergeCell ref="Z39:AB39"/>
    <mergeCell ref="AC39:AE39"/>
    <mergeCell ref="AF39:AH39"/>
    <mergeCell ref="AI39:AK39"/>
    <mergeCell ref="AL39:AN39"/>
    <mergeCell ref="CC39:CE39"/>
    <mergeCell ref="CF39:CH39"/>
    <mergeCell ref="CI39:CK39"/>
    <mergeCell ref="AF41:AH41"/>
    <mergeCell ref="AI41:AK41"/>
    <mergeCell ref="AL41:AN41"/>
    <mergeCell ref="BT40:BV40"/>
    <mergeCell ref="BW40:BY40"/>
    <mergeCell ref="BZ40:CB40"/>
    <mergeCell ref="CC40:CE40"/>
    <mergeCell ref="CF40:CH40"/>
    <mergeCell ref="CI40:CK40"/>
    <mergeCell ref="AZ40:BB40"/>
    <mergeCell ref="BE40:BG40"/>
    <mergeCell ref="BH40:BJ40"/>
    <mergeCell ref="BK40:BM40"/>
    <mergeCell ref="BN40:BP40"/>
    <mergeCell ref="BQ40:BS40"/>
    <mergeCell ref="AF40:AH40"/>
    <mergeCell ref="AI40:AK40"/>
    <mergeCell ref="AL40:AN40"/>
    <mergeCell ref="AQ40:AS40"/>
    <mergeCell ref="AT40:AV40"/>
    <mergeCell ref="E55:O56"/>
    <mergeCell ref="R55:S58"/>
    <mergeCell ref="T55:CN56"/>
    <mergeCell ref="E57:G58"/>
    <mergeCell ref="H57:L58"/>
    <mergeCell ref="M57:O58"/>
    <mergeCell ref="T57:V58"/>
    <mergeCell ref="CC41:CE41"/>
    <mergeCell ref="CF41:CH41"/>
    <mergeCell ref="CI41:CK41"/>
    <mergeCell ref="CL41:CN41"/>
    <mergeCell ref="BK41:BM41"/>
    <mergeCell ref="BN41:BP41"/>
    <mergeCell ref="BQ41:BS41"/>
    <mergeCell ref="BT41:BV41"/>
    <mergeCell ref="BW41:BY41"/>
    <mergeCell ref="BZ41:CB41"/>
    <mergeCell ref="AQ41:AS41"/>
    <mergeCell ref="AT41:AV41"/>
    <mergeCell ref="AW41:AY41"/>
    <mergeCell ref="AZ41:BB41"/>
    <mergeCell ref="BE41:BG41"/>
    <mergeCell ref="BH41:BJ41"/>
    <mergeCell ref="CC57:CE58"/>
    <mergeCell ref="CF57:CH58"/>
    <mergeCell ref="CI57:CK58"/>
    <mergeCell ref="CL57:CN58"/>
    <mergeCell ref="C41:P41"/>
    <mergeCell ref="T41:V41"/>
    <mergeCell ref="W41:Y41"/>
    <mergeCell ref="Z41:AB41"/>
    <mergeCell ref="AC41:AE41"/>
    <mergeCell ref="M60:O60"/>
    <mergeCell ref="R60:S60"/>
    <mergeCell ref="T60:V60"/>
    <mergeCell ref="W60:Y60"/>
    <mergeCell ref="BK57:BM58"/>
    <mergeCell ref="BN57:BP58"/>
    <mergeCell ref="BQ57:BS58"/>
    <mergeCell ref="BT57:BV58"/>
    <mergeCell ref="BW57:BY58"/>
    <mergeCell ref="BZ57:CB58"/>
    <mergeCell ref="AQ57:AS58"/>
    <mergeCell ref="AT57:AV58"/>
    <mergeCell ref="AW57:AY58"/>
    <mergeCell ref="AZ57:BB58"/>
    <mergeCell ref="BE57:BG58"/>
    <mergeCell ref="BH57:BJ58"/>
    <mergeCell ref="W57:Y58"/>
    <mergeCell ref="Z57:AB58"/>
    <mergeCell ref="AC57:AE58"/>
    <mergeCell ref="AF57:AH58"/>
    <mergeCell ref="AI57:AK58"/>
    <mergeCell ref="AL57:AN58"/>
    <mergeCell ref="CF60:CH60"/>
    <mergeCell ref="CI60:CK60"/>
    <mergeCell ref="CL60:CN60"/>
    <mergeCell ref="E63:G63"/>
    <mergeCell ref="H63:L63"/>
    <mergeCell ref="M63:O63"/>
    <mergeCell ref="R63:S63"/>
    <mergeCell ref="T63:V63"/>
    <mergeCell ref="W63:Y63"/>
    <mergeCell ref="Z63:AB63"/>
    <mergeCell ref="BN60:BP60"/>
    <mergeCell ref="BQ60:BS60"/>
    <mergeCell ref="BT60:BV60"/>
    <mergeCell ref="BW60:BY60"/>
    <mergeCell ref="BZ60:CB60"/>
    <mergeCell ref="CC60:CE60"/>
    <mergeCell ref="AT60:AV60"/>
    <mergeCell ref="AW60:AY60"/>
    <mergeCell ref="AZ60:BB60"/>
    <mergeCell ref="BE60:BG60"/>
    <mergeCell ref="BH60:BJ60"/>
    <mergeCell ref="BK60:BM60"/>
    <mergeCell ref="Z60:AB60"/>
    <mergeCell ref="AC60:AE60"/>
    <mergeCell ref="AF60:AH60"/>
    <mergeCell ref="AI60:AK60"/>
    <mergeCell ref="AL60:AN60"/>
    <mergeCell ref="AQ60:AS60"/>
    <mergeCell ref="CI63:CK63"/>
    <mergeCell ref="CL63:CN63"/>
    <mergeCell ref="E60:G60"/>
    <mergeCell ref="H60:L60"/>
    <mergeCell ref="T66:V66"/>
    <mergeCell ref="W66:Y66"/>
    <mergeCell ref="Z66:AB66"/>
    <mergeCell ref="AC66:AE66"/>
    <mergeCell ref="BQ63:BS63"/>
    <mergeCell ref="BT63:BV63"/>
    <mergeCell ref="BW63:BY63"/>
    <mergeCell ref="BZ63:CB63"/>
    <mergeCell ref="CC63:CE63"/>
    <mergeCell ref="CF63:CH63"/>
    <mergeCell ref="AW63:AY63"/>
    <mergeCell ref="AZ63:BB63"/>
    <mergeCell ref="BE63:BG63"/>
    <mergeCell ref="BH63:BJ63"/>
    <mergeCell ref="BK63:BM63"/>
    <mergeCell ref="BN63:BP63"/>
    <mergeCell ref="AC63:AE63"/>
    <mergeCell ref="AF63:AH63"/>
    <mergeCell ref="AI63:AK63"/>
    <mergeCell ref="AL63:AN63"/>
    <mergeCell ref="AQ63:AS63"/>
    <mergeCell ref="AT63:AV63"/>
    <mergeCell ref="CL66:CN66"/>
    <mergeCell ref="E71:G71"/>
    <mergeCell ref="H71:L71"/>
    <mergeCell ref="M71:O71"/>
    <mergeCell ref="R71:S71"/>
    <mergeCell ref="T71:V71"/>
    <mergeCell ref="W71:Y71"/>
    <mergeCell ref="Z71:AB71"/>
    <mergeCell ref="AC71:AE71"/>
    <mergeCell ref="AF71:AH71"/>
    <mergeCell ref="BT66:BV66"/>
    <mergeCell ref="BW66:BY66"/>
    <mergeCell ref="BZ66:CB66"/>
    <mergeCell ref="CC66:CE66"/>
    <mergeCell ref="CF66:CH66"/>
    <mergeCell ref="CI66:CK66"/>
    <mergeCell ref="AZ66:BB66"/>
    <mergeCell ref="BE66:BG66"/>
    <mergeCell ref="BH66:BJ66"/>
    <mergeCell ref="BK66:BM66"/>
    <mergeCell ref="BN66:BP66"/>
    <mergeCell ref="BQ66:BS66"/>
    <mergeCell ref="AF66:AH66"/>
    <mergeCell ref="AI66:AK66"/>
    <mergeCell ref="AL66:AN66"/>
    <mergeCell ref="AQ66:AS66"/>
    <mergeCell ref="AT66:AV66"/>
    <mergeCell ref="AW66:AY66"/>
    <mergeCell ref="E66:G66"/>
    <mergeCell ref="H66:L66"/>
    <mergeCell ref="M66:O66"/>
    <mergeCell ref="R66:S66"/>
    <mergeCell ref="E74:G74"/>
    <mergeCell ref="H74:L74"/>
    <mergeCell ref="M74:O74"/>
    <mergeCell ref="R74:S74"/>
    <mergeCell ref="T74:V74"/>
    <mergeCell ref="W74:Y74"/>
    <mergeCell ref="BW71:BY71"/>
    <mergeCell ref="BZ71:CB71"/>
    <mergeCell ref="CC71:CE71"/>
    <mergeCell ref="CF71:CH71"/>
    <mergeCell ref="CI71:CK71"/>
    <mergeCell ref="CL71:CN71"/>
    <mergeCell ref="BE71:BG71"/>
    <mergeCell ref="BH71:BJ71"/>
    <mergeCell ref="BK71:BM71"/>
    <mergeCell ref="BN71:BP71"/>
    <mergeCell ref="BQ71:BS71"/>
    <mergeCell ref="BT71:BV71"/>
    <mergeCell ref="AI71:AK71"/>
    <mergeCell ref="AL71:AN71"/>
    <mergeCell ref="AQ71:AS71"/>
    <mergeCell ref="AT71:AV71"/>
    <mergeCell ref="AW71:AY71"/>
    <mergeCell ref="AZ71:BB71"/>
    <mergeCell ref="CF74:CH74"/>
    <mergeCell ref="CI74:CK74"/>
    <mergeCell ref="CL74:CN74"/>
    <mergeCell ref="R79:S79"/>
    <mergeCell ref="T79:V79"/>
    <mergeCell ref="W79:Y79"/>
    <mergeCell ref="Z79:AB79"/>
    <mergeCell ref="BN74:BP74"/>
    <mergeCell ref="BQ74:BS74"/>
    <mergeCell ref="BT74:BV74"/>
    <mergeCell ref="BW74:BY74"/>
    <mergeCell ref="BZ74:CB74"/>
    <mergeCell ref="CC74:CE74"/>
    <mergeCell ref="AT74:AV74"/>
    <mergeCell ref="AW74:AY74"/>
    <mergeCell ref="AZ74:BB74"/>
    <mergeCell ref="BE74:BG74"/>
    <mergeCell ref="BH74:BJ74"/>
    <mergeCell ref="BK74:BM74"/>
    <mergeCell ref="Z74:AB74"/>
    <mergeCell ref="AC74:AE74"/>
    <mergeCell ref="AF74:AH74"/>
    <mergeCell ref="AI74:AK74"/>
    <mergeCell ref="AL74:AN74"/>
    <mergeCell ref="AQ74:AS74"/>
    <mergeCell ref="CI79:CK79"/>
    <mergeCell ref="CL79:CN79"/>
    <mergeCell ref="E82:G82"/>
    <mergeCell ref="H82:L82"/>
    <mergeCell ref="M82:O82"/>
    <mergeCell ref="R82:S82"/>
    <mergeCell ref="T82:V82"/>
    <mergeCell ref="W82:Y82"/>
    <mergeCell ref="Z82:AB82"/>
    <mergeCell ref="AC82:AE82"/>
    <mergeCell ref="BQ79:BS79"/>
    <mergeCell ref="BT79:BV79"/>
    <mergeCell ref="BW79:BY79"/>
    <mergeCell ref="BZ79:CB79"/>
    <mergeCell ref="CC79:CE79"/>
    <mergeCell ref="CF79:CH79"/>
    <mergeCell ref="AW79:AY79"/>
    <mergeCell ref="AZ79:BB79"/>
    <mergeCell ref="BE79:BG79"/>
    <mergeCell ref="BH79:BJ79"/>
    <mergeCell ref="BK79:BM79"/>
    <mergeCell ref="BN79:BP79"/>
    <mergeCell ref="AC79:AE79"/>
    <mergeCell ref="AF79:AH79"/>
    <mergeCell ref="AI79:AK79"/>
    <mergeCell ref="AL79:AN79"/>
    <mergeCell ref="AQ79:AS79"/>
    <mergeCell ref="AT79:AV79"/>
    <mergeCell ref="CL82:CN82"/>
    <mergeCell ref="E79:G79"/>
    <mergeCell ref="H79:L79"/>
    <mergeCell ref="M79:O79"/>
    <mergeCell ref="R87:S87"/>
    <mergeCell ref="T87:AK87"/>
    <mergeCell ref="AL87:AN87"/>
    <mergeCell ref="AQ87:AY87"/>
    <mergeCell ref="AZ87:BB87"/>
    <mergeCell ref="BE87:CK87"/>
    <mergeCell ref="CL87:CN87"/>
    <mergeCell ref="BT82:BV82"/>
    <mergeCell ref="BW82:BY82"/>
    <mergeCell ref="BZ82:CB82"/>
    <mergeCell ref="CC82:CE82"/>
    <mergeCell ref="CF82:CH82"/>
    <mergeCell ref="CI82:CK82"/>
    <mergeCell ref="AZ82:BB82"/>
    <mergeCell ref="BE82:BG82"/>
    <mergeCell ref="BH82:BJ82"/>
    <mergeCell ref="BK82:BM82"/>
    <mergeCell ref="BN82:BP82"/>
    <mergeCell ref="BQ82:BS82"/>
    <mergeCell ref="AF82:AH82"/>
    <mergeCell ref="AI82:AK82"/>
    <mergeCell ref="AL82:AN82"/>
    <mergeCell ref="AQ82:AS82"/>
    <mergeCell ref="AT82:AV82"/>
    <mergeCell ref="AW82:AY82"/>
    <mergeCell ref="M1:BX2"/>
    <mergeCell ref="M3:BX4"/>
    <mergeCell ref="T7:CN7"/>
    <mergeCell ref="AQ11:AS11"/>
    <mergeCell ref="AT11:AV11"/>
    <mergeCell ref="AW11:AY11"/>
    <mergeCell ref="AZ11:BB11"/>
    <mergeCell ref="BE11:BG11"/>
    <mergeCell ref="BH11:BJ11"/>
    <mergeCell ref="C11:P11"/>
    <mergeCell ref="T11:V11"/>
    <mergeCell ref="W11:Y11"/>
    <mergeCell ref="Z11:AB11"/>
    <mergeCell ref="AC11:AE11"/>
    <mergeCell ref="AF11:AH11"/>
    <mergeCell ref="AI11:AK11"/>
    <mergeCell ref="CC10:CE10"/>
    <mergeCell ref="CF10:CH10"/>
    <mergeCell ref="BH9:BJ9"/>
    <mergeCell ref="BK9:BM9"/>
    <mergeCell ref="BN9:BP9"/>
    <mergeCell ref="BQ9:BS9"/>
    <mergeCell ref="CI10:CK10"/>
    <mergeCell ref="CL10:CN10"/>
    <mergeCell ref="A5:CP5"/>
  </mergeCells>
  <conditionalFormatting sqref="T42 AO10:BB10 AO14:AP41 BD14:BD41 AO12:BB13 AO11:AQ11 BD10:CN13">
    <cfRule type="containsText" dxfId="162" priority="172" operator="containsText" text="x">
      <formula>NOT(ISERROR(SEARCH("x",T10)))</formula>
    </cfRule>
    <cfRule type="containsText" dxfId="161" priority="173" operator="containsText" text="x">
      <formula>NOT(ISERROR(SEARCH("x",T10)))</formula>
    </cfRule>
  </conditionalFormatting>
  <conditionalFormatting sqref="BK10:BM13 CC10:CE13">
    <cfRule type="containsText" dxfId="160" priority="171" operator="containsText" text="x">
      <formula>NOT(ISERROR(SEARCH("x",BK10)))</formula>
    </cfRule>
  </conditionalFormatting>
  <conditionalFormatting sqref="T60 BC60:BE60 W60 Z60 AC60 AF60 AL60 AO60:AP60 BH60 BK60 BN60 BQ60 BT60 BW60 BZ60 CC60 CF60 CI60">
    <cfRule type="containsText" dxfId="159" priority="169" operator="containsText" text="x">
      <formula>NOT(ISERROR(SEARCH("x",T60)))</formula>
    </cfRule>
    <cfRule type="containsText" dxfId="158" priority="170" operator="containsText" text="x">
      <formula>NOT(ISERROR(SEARCH("x",T60)))</formula>
    </cfRule>
  </conditionalFormatting>
  <conditionalFormatting sqref="AT60 AW60 AZ60">
    <cfRule type="containsText" dxfId="157" priority="167" operator="containsText" text="x">
      <formula>NOT(ISERROR(SEARCH("x",AT60)))</formula>
    </cfRule>
    <cfRule type="containsText" dxfId="156" priority="168" operator="containsText" text="x">
      <formula>NOT(ISERROR(SEARCH("x",AT60)))</formula>
    </cfRule>
  </conditionalFormatting>
  <conditionalFormatting sqref="CL60">
    <cfRule type="containsText" dxfId="155" priority="165" operator="containsText" text="x">
      <formula>NOT(ISERROR(SEARCH("x",CL60)))</formula>
    </cfRule>
    <cfRule type="containsText" dxfId="154" priority="166" operator="containsText" text="x">
      <formula>NOT(ISERROR(SEARCH("x",CL60)))</formula>
    </cfRule>
  </conditionalFormatting>
  <conditionalFormatting sqref="T66:AH66 AL66:CN66">
    <cfRule type="cellIs" dxfId="153" priority="164" operator="lessThan">
      <formula>0</formula>
    </cfRule>
  </conditionalFormatting>
  <conditionalFormatting sqref="T74:AH74 AL74:CN74">
    <cfRule type="cellIs" dxfId="152" priority="163" operator="lessThan">
      <formula>0</formula>
    </cfRule>
  </conditionalFormatting>
  <conditionalFormatting sqref="T82 W82:AH82 AL82:CN82">
    <cfRule type="cellIs" dxfId="151" priority="162" operator="lessThanOrEqual">
      <formula>-0.5</formula>
    </cfRule>
  </conditionalFormatting>
  <conditionalFormatting sqref="AI60">
    <cfRule type="containsText" dxfId="150" priority="160" operator="containsText" text="x">
      <formula>NOT(ISERROR(SEARCH("x",AI60)))</formula>
    </cfRule>
    <cfRule type="containsText" dxfId="149" priority="161" operator="containsText" text="x">
      <formula>NOT(ISERROR(SEARCH("x",AI60)))</formula>
    </cfRule>
  </conditionalFormatting>
  <conditionalFormatting sqref="AI66:AK66">
    <cfRule type="cellIs" dxfId="148" priority="159" operator="lessThan">
      <formula>0</formula>
    </cfRule>
  </conditionalFormatting>
  <conditionalFormatting sqref="AI74:AK74">
    <cfRule type="cellIs" dxfId="147" priority="158" operator="lessThan">
      <formula>0</formula>
    </cfRule>
  </conditionalFormatting>
  <conditionalFormatting sqref="AI82:AK82">
    <cfRule type="cellIs" dxfId="146" priority="157" operator="lessThanOrEqual">
      <formula>-0.5</formula>
    </cfRule>
  </conditionalFormatting>
  <conditionalFormatting sqref="BE14:CN14">
    <cfRule type="containsText" dxfId="145" priority="11" operator="containsText" text="x">
      <formula>NOT(ISERROR(SEARCH("x",BE14)))</formula>
    </cfRule>
    <cfRule type="containsText" dxfId="144" priority="12" operator="containsText" text="x">
      <formula>NOT(ISERROR(SEARCH("x",BE14)))</formula>
    </cfRule>
  </conditionalFormatting>
  <conditionalFormatting sqref="AQ60">
    <cfRule type="containsText" dxfId="143" priority="151" operator="containsText" text="x">
      <formula>NOT(ISERROR(SEARCH("x",AQ60)))</formula>
    </cfRule>
    <cfRule type="containsText" dxfId="142" priority="152" operator="containsText" text="x">
      <formula>NOT(ISERROR(SEARCH("x",AQ60)))</formula>
    </cfRule>
  </conditionalFormatting>
  <conditionalFormatting sqref="T10:V10">
    <cfRule type="containsText" dxfId="141" priority="149" operator="containsText" text="x">
      <formula>NOT(ISERROR(SEARCH("x",T10)))</formula>
    </cfRule>
    <cfRule type="containsText" dxfId="140" priority="150" operator="containsText" text="x">
      <formula>NOT(ISERROR(SEARCH("x",T10)))</formula>
    </cfRule>
  </conditionalFormatting>
  <conditionalFormatting sqref="BE16:CN41">
    <cfRule type="containsText" dxfId="139" priority="7" operator="containsText" text="x">
      <formula>NOT(ISERROR(SEARCH("x",BE16)))</formula>
    </cfRule>
    <cfRule type="containsText" dxfId="138" priority="8" operator="containsText" text="x">
      <formula>NOT(ISERROR(SEARCH("x",BE16)))</formula>
    </cfRule>
  </conditionalFormatting>
  <conditionalFormatting sqref="W10:AN10">
    <cfRule type="containsText" dxfId="137" priority="145" operator="containsText" text="x">
      <formula>NOT(ISERROR(SEARCH("x",W10)))</formula>
    </cfRule>
    <cfRule type="containsText" dxfId="136" priority="146" operator="containsText" text="x">
      <formula>NOT(ISERROR(SEARCH("x",W10)))</formula>
    </cfRule>
  </conditionalFormatting>
  <conditionalFormatting sqref="BE15:CN15">
    <cfRule type="containsText" dxfId="135" priority="9" operator="containsText" text="x">
      <formula>NOT(ISERROR(SEARCH("x",BE15)))</formula>
    </cfRule>
    <cfRule type="containsText" dxfId="134" priority="10" operator="containsText" text="x">
      <formula>NOT(ISERROR(SEARCH("x",BE15)))</formula>
    </cfRule>
  </conditionalFormatting>
  <conditionalFormatting sqref="T11:V11">
    <cfRule type="containsText" dxfId="133" priority="139" operator="containsText" text="x">
      <formula>NOT(ISERROR(SEARCH("x",T11)))</formula>
    </cfRule>
    <cfRule type="containsText" dxfId="132" priority="140" operator="containsText" text="x">
      <formula>NOT(ISERROR(SEARCH("x",T11)))</formula>
    </cfRule>
  </conditionalFormatting>
  <conditionalFormatting sqref="W11:AN11">
    <cfRule type="containsText" dxfId="131" priority="137" operator="containsText" text="x">
      <formula>NOT(ISERROR(SEARCH("x",W11)))</formula>
    </cfRule>
    <cfRule type="containsText" dxfId="130" priority="138" operator="containsText" text="x">
      <formula>NOT(ISERROR(SEARCH("x",W11)))</formula>
    </cfRule>
  </conditionalFormatting>
  <conditionalFormatting sqref="T12:V12">
    <cfRule type="containsText" dxfId="129" priority="135" operator="containsText" text="x">
      <formula>NOT(ISERROR(SEARCH("x",T12)))</formula>
    </cfRule>
    <cfRule type="containsText" dxfId="128" priority="136" operator="containsText" text="x">
      <formula>NOT(ISERROR(SEARCH("x",T12)))</formula>
    </cfRule>
  </conditionalFormatting>
  <conditionalFormatting sqref="W12:AN12">
    <cfRule type="containsText" dxfId="127" priority="133" operator="containsText" text="x">
      <formula>NOT(ISERROR(SEARCH("x",W12)))</formula>
    </cfRule>
    <cfRule type="containsText" dxfId="126" priority="134" operator="containsText" text="x">
      <formula>NOT(ISERROR(SEARCH("x",W12)))</formula>
    </cfRule>
  </conditionalFormatting>
  <conditionalFormatting sqref="T13:V13">
    <cfRule type="containsText" dxfId="125" priority="131" operator="containsText" text="x">
      <formula>NOT(ISERROR(SEARCH("x",T13)))</formula>
    </cfRule>
    <cfRule type="containsText" dxfId="124" priority="132" operator="containsText" text="x">
      <formula>NOT(ISERROR(SEARCH("x",T13)))</formula>
    </cfRule>
  </conditionalFormatting>
  <conditionalFormatting sqref="W13:AN13">
    <cfRule type="containsText" dxfId="123" priority="129" operator="containsText" text="x">
      <formula>NOT(ISERROR(SEARCH("x",W13)))</formula>
    </cfRule>
    <cfRule type="containsText" dxfId="122" priority="130" operator="containsText" text="x">
      <formula>NOT(ISERROR(SEARCH("x",W13)))</formula>
    </cfRule>
  </conditionalFormatting>
  <conditionalFormatting sqref="T14:V14">
    <cfRule type="containsText" dxfId="121" priority="127" operator="containsText" text="x">
      <formula>NOT(ISERROR(SEARCH("x",T14)))</formula>
    </cfRule>
    <cfRule type="containsText" dxfId="120" priority="128" operator="containsText" text="x">
      <formula>NOT(ISERROR(SEARCH("x",T14)))</formula>
    </cfRule>
  </conditionalFormatting>
  <conditionalFormatting sqref="W14:AN14">
    <cfRule type="containsText" dxfId="119" priority="125" operator="containsText" text="x">
      <formula>NOT(ISERROR(SEARCH("x",W14)))</formula>
    </cfRule>
    <cfRule type="containsText" dxfId="118" priority="126" operator="containsText" text="x">
      <formula>NOT(ISERROR(SEARCH("x",W14)))</formula>
    </cfRule>
  </conditionalFormatting>
  <conditionalFormatting sqref="T15:V15">
    <cfRule type="containsText" dxfId="117" priority="123" operator="containsText" text="x">
      <formula>NOT(ISERROR(SEARCH("x",T15)))</formula>
    </cfRule>
    <cfRule type="containsText" dxfId="116" priority="124" operator="containsText" text="x">
      <formula>NOT(ISERROR(SEARCH("x",T15)))</formula>
    </cfRule>
  </conditionalFormatting>
  <conditionalFormatting sqref="W15:AN15">
    <cfRule type="containsText" dxfId="115" priority="121" operator="containsText" text="x">
      <formula>NOT(ISERROR(SEARCH("x",W15)))</formula>
    </cfRule>
    <cfRule type="containsText" dxfId="114" priority="122" operator="containsText" text="x">
      <formula>NOT(ISERROR(SEARCH("x",W15)))</formula>
    </cfRule>
  </conditionalFormatting>
  <conditionalFormatting sqref="T16:V16">
    <cfRule type="containsText" dxfId="113" priority="119" operator="containsText" text="x">
      <formula>NOT(ISERROR(SEARCH("x",T16)))</formula>
    </cfRule>
    <cfRule type="containsText" dxfId="112" priority="120" operator="containsText" text="x">
      <formula>NOT(ISERROR(SEARCH("x",T16)))</formula>
    </cfRule>
  </conditionalFormatting>
  <conditionalFormatting sqref="W16:AN16">
    <cfRule type="containsText" dxfId="111" priority="117" operator="containsText" text="x">
      <formula>NOT(ISERROR(SEARCH("x",W16)))</formula>
    </cfRule>
    <cfRule type="containsText" dxfId="110" priority="118" operator="containsText" text="x">
      <formula>NOT(ISERROR(SEARCH("x",W16)))</formula>
    </cfRule>
  </conditionalFormatting>
  <conditionalFormatting sqref="T17:V17">
    <cfRule type="containsText" dxfId="109" priority="115" operator="containsText" text="x">
      <formula>NOT(ISERROR(SEARCH("x",T17)))</formula>
    </cfRule>
    <cfRule type="containsText" dxfId="108" priority="116" operator="containsText" text="x">
      <formula>NOT(ISERROR(SEARCH("x",T17)))</formula>
    </cfRule>
  </conditionalFormatting>
  <conditionalFormatting sqref="W17:AN17">
    <cfRule type="containsText" dxfId="107" priority="113" operator="containsText" text="x">
      <formula>NOT(ISERROR(SEARCH("x",W17)))</formula>
    </cfRule>
    <cfRule type="containsText" dxfId="106" priority="114" operator="containsText" text="x">
      <formula>NOT(ISERROR(SEARCH("x",W17)))</formula>
    </cfRule>
  </conditionalFormatting>
  <conditionalFormatting sqref="T18:V18">
    <cfRule type="containsText" dxfId="105" priority="111" operator="containsText" text="x">
      <formula>NOT(ISERROR(SEARCH("x",T18)))</formula>
    </cfRule>
    <cfRule type="containsText" dxfId="104" priority="112" operator="containsText" text="x">
      <formula>NOT(ISERROR(SEARCH("x",T18)))</formula>
    </cfRule>
  </conditionalFormatting>
  <conditionalFormatting sqref="W18:AN18">
    <cfRule type="containsText" dxfId="103" priority="109" operator="containsText" text="x">
      <formula>NOT(ISERROR(SEARCH("x",W18)))</formula>
    </cfRule>
    <cfRule type="containsText" dxfId="102" priority="110" operator="containsText" text="x">
      <formula>NOT(ISERROR(SEARCH("x",W18)))</formula>
    </cfRule>
  </conditionalFormatting>
  <conditionalFormatting sqref="T19:V19">
    <cfRule type="containsText" dxfId="101" priority="107" operator="containsText" text="x">
      <formula>NOT(ISERROR(SEARCH("x",T19)))</formula>
    </cfRule>
    <cfRule type="containsText" dxfId="100" priority="108" operator="containsText" text="x">
      <formula>NOT(ISERROR(SEARCH("x",T19)))</formula>
    </cfRule>
  </conditionalFormatting>
  <conditionalFormatting sqref="W19:AN19">
    <cfRule type="containsText" dxfId="99" priority="105" operator="containsText" text="x">
      <formula>NOT(ISERROR(SEARCH("x",W19)))</formula>
    </cfRule>
    <cfRule type="containsText" dxfId="98" priority="106" operator="containsText" text="x">
      <formula>NOT(ISERROR(SEARCH("x",W19)))</formula>
    </cfRule>
  </conditionalFormatting>
  <conditionalFormatting sqref="T20:V20">
    <cfRule type="containsText" dxfId="97" priority="103" operator="containsText" text="x">
      <formula>NOT(ISERROR(SEARCH("x",T20)))</formula>
    </cfRule>
    <cfRule type="containsText" dxfId="96" priority="104" operator="containsText" text="x">
      <formula>NOT(ISERROR(SEARCH("x",T20)))</formula>
    </cfRule>
  </conditionalFormatting>
  <conditionalFormatting sqref="W20:AN20">
    <cfRule type="containsText" dxfId="95" priority="101" operator="containsText" text="x">
      <formula>NOT(ISERROR(SEARCH("x",W20)))</formula>
    </cfRule>
    <cfRule type="containsText" dxfId="94" priority="102" operator="containsText" text="x">
      <formula>NOT(ISERROR(SEARCH("x",W20)))</formula>
    </cfRule>
  </conditionalFormatting>
  <conditionalFormatting sqref="T21:V21">
    <cfRule type="containsText" dxfId="93" priority="99" operator="containsText" text="x">
      <formula>NOT(ISERROR(SEARCH("x",T21)))</formula>
    </cfRule>
    <cfRule type="containsText" dxfId="92" priority="100" operator="containsText" text="x">
      <formula>NOT(ISERROR(SEARCH("x",T21)))</formula>
    </cfRule>
  </conditionalFormatting>
  <conditionalFormatting sqref="W21:AN21">
    <cfRule type="containsText" dxfId="91" priority="97" operator="containsText" text="x">
      <formula>NOT(ISERROR(SEARCH("x",W21)))</formula>
    </cfRule>
    <cfRule type="containsText" dxfId="90" priority="98" operator="containsText" text="x">
      <formula>NOT(ISERROR(SEARCH("x",W21)))</formula>
    </cfRule>
  </conditionalFormatting>
  <conditionalFormatting sqref="T22:V22">
    <cfRule type="containsText" dxfId="89" priority="95" operator="containsText" text="x">
      <formula>NOT(ISERROR(SEARCH("x",T22)))</formula>
    </cfRule>
    <cfRule type="containsText" dxfId="88" priority="96" operator="containsText" text="x">
      <formula>NOT(ISERROR(SEARCH("x",T22)))</formula>
    </cfRule>
  </conditionalFormatting>
  <conditionalFormatting sqref="W22:AN22">
    <cfRule type="containsText" dxfId="87" priority="93" operator="containsText" text="x">
      <formula>NOT(ISERROR(SEARCH("x",W22)))</formula>
    </cfRule>
    <cfRule type="containsText" dxfId="86" priority="94" operator="containsText" text="x">
      <formula>NOT(ISERROR(SEARCH("x",W22)))</formula>
    </cfRule>
  </conditionalFormatting>
  <conditionalFormatting sqref="T23:V23">
    <cfRule type="containsText" dxfId="85" priority="91" operator="containsText" text="x">
      <formula>NOT(ISERROR(SEARCH("x",T23)))</formula>
    </cfRule>
    <cfRule type="containsText" dxfId="84" priority="92" operator="containsText" text="x">
      <formula>NOT(ISERROR(SEARCH("x",T23)))</formula>
    </cfRule>
  </conditionalFormatting>
  <conditionalFormatting sqref="W23:AN23">
    <cfRule type="containsText" dxfId="83" priority="89" operator="containsText" text="x">
      <formula>NOT(ISERROR(SEARCH("x",W23)))</formula>
    </cfRule>
    <cfRule type="containsText" dxfId="82" priority="90" operator="containsText" text="x">
      <formula>NOT(ISERROR(SEARCH("x",W23)))</formula>
    </cfRule>
  </conditionalFormatting>
  <conditionalFormatting sqref="T24:V24">
    <cfRule type="containsText" dxfId="81" priority="87" operator="containsText" text="x">
      <formula>NOT(ISERROR(SEARCH("x",T24)))</formula>
    </cfRule>
    <cfRule type="containsText" dxfId="80" priority="88" operator="containsText" text="x">
      <formula>NOT(ISERROR(SEARCH("x",T24)))</formula>
    </cfRule>
  </conditionalFormatting>
  <conditionalFormatting sqref="W24:AN24">
    <cfRule type="containsText" dxfId="79" priority="85" operator="containsText" text="x">
      <formula>NOT(ISERROR(SEARCH("x",W24)))</formula>
    </cfRule>
    <cfRule type="containsText" dxfId="78" priority="86" operator="containsText" text="x">
      <formula>NOT(ISERROR(SEARCH("x",W24)))</formula>
    </cfRule>
  </conditionalFormatting>
  <conditionalFormatting sqref="T25:V25">
    <cfRule type="containsText" dxfId="77" priority="83" operator="containsText" text="x">
      <formula>NOT(ISERROR(SEARCH("x",T25)))</formula>
    </cfRule>
    <cfRule type="containsText" dxfId="76" priority="84" operator="containsText" text="x">
      <formula>NOT(ISERROR(SEARCH("x",T25)))</formula>
    </cfRule>
  </conditionalFormatting>
  <conditionalFormatting sqref="W25:AN25">
    <cfRule type="containsText" dxfId="75" priority="81" operator="containsText" text="x">
      <formula>NOT(ISERROR(SEARCH("x",W25)))</formula>
    </cfRule>
    <cfRule type="containsText" dxfId="74" priority="82" operator="containsText" text="x">
      <formula>NOT(ISERROR(SEARCH("x",W25)))</formula>
    </cfRule>
  </conditionalFormatting>
  <conditionalFormatting sqref="T26:V26">
    <cfRule type="containsText" dxfId="73" priority="79" operator="containsText" text="x">
      <formula>NOT(ISERROR(SEARCH("x",T26)))</formula>
    </cfRule>
    <cfRule type="containsText" dxfId="72" priority="80" operator="containsText" text="x">
      <formula>NOT(ISERROR(SEARCH("x",T26)))</formula>
    </cfRule>
  </conditionalFormatting>
  <conditionalFormatting sqref="W26:AN26">
    <cfRule type="containsText" dxfId="71" priority="77" operator="containsText" text="x">
      <formula>NOT(ISERROR(SEARCH("x",W26)))</formula>
    </cfRule>
    <cfRule type="containsText" dxfId="70" priority="78" operator="containsText" text="x">
      <formula>NOT(ISERROR(SEARCH("x",W26)))</formula>
    </cfRule>
  </conditionalFormatting>
  <conditionalFormatting sqref="T27:V27">
    <cfRule type="containsText" dxfId="69" priority="75" operator="containsText" text="x">
      <formula>NOT(ISERROR(SEARCH("x",T27)))</formula>
    </cfRule>
    <cfRule type="containsText" dxfId="68" priority="76" operator="containsText" text="x">
      <formula>NOT(ISERROR(SEARCH("x",T27)))</formula>
    </cfRule>
  </conditionalFormatting>
  <conditionalFormatting sqref="W27:AN27">
    <cfRule type="containsText" dxfId="67" priority="73" operator="containsText" text="x">
      <formula>NOT(ISERROR(SEARCH("x",W27)))</formula>
    </cfRule>
    <cfRule type="containsText" dxfId="66" priority="74" operator="containsText" text="x">
      <formula>NOT(ISERROR(SEARCH("x",W27)))</formula>
    </cfRule>
  </conditionalFormatting>
  <conditionalFormatting sqref="T28:V28">
    <cfRule type="containsText" dxfId="65" priority="71" operator="containsText" text="x">
      <formula>NOT(ISERROR(SEARCH("x",T28)))</formula>
    </cfRule>
    <cfRule type="containsText" dxfId="64" priority="72" operator="containsText" text="x">
      <formula>NOT(ISERROR(SEARCH("x",T28)))</formula>
    </cfRule>
  </conditionalFormatting>
  <conditionalFormatting sqref="W28:AN28">
    <cfRule type="containsText" dxfId="63" priority="69" operator="containsText" text="x">
      <formula>NOT(ISERROR(SEARCH("x",W28)))</formula>
    </cfRule>
    <cfRule type="containsText" dxfId="62" priority="70" operator="containsText" text="x">
      <formula>NOT(ISERROR(SEARCH("x",W28)))</formula>
    </cfRule>
  </conditionalFormatting>
  <conditionalFormatting sqref="T29:V29">
    <cfRule type="containsText" dxfId="61" priority="67" operator="containsText" text="x">
      <formula>NOT(ISERROR(SEARCH("x",T29)))</formula>
    </cfRule>
    <cfRule type="containsText" dxfId="60" priority="68" operator="containsText" text="x">
      <formula>NOT(ISERROR(SEARCH("x",T29)))</formula>
    </cfRule>
  </conditionalFormatting>
  <conditionalFormatting sqref="W29:AN29">
    <cfRule type="containsText" dxfId="59" priority="65" operator="containsText" text="x">
      <formula>NOT(ISERROR(SEARCH("x",W29)))</formula>
    </cfRule>
    <cfRule type="containsText" dxfId="58" priority="66" operator="containsText" text="x">
      <formula>NOT(ISERROR(SEARCH("x",W29)))</formula>
    </cfRule>
  </conditionalFormatting>
  <conditionalFormatting sqref="T30:V30">
    <cfRule type="containsText" dxfId="57" priority="63" operator="containsText" text="x">
      <formula>NOT(ISERROR(SEARCH("x",T30)))</formula>
    </cfRule>
    <cfRule type="containsText" dxfId="56" priority="64" operator="containsText" text="x">
      <formula>NOT(ISERROR(SEARCH("x",T30)))</formula>
    </cfRule>
  </conditionalFormatting>
  <conditionalFormatting sqref="W30:AN30">
    <cfRule type="containsText" dxfId="55" priority="61" operator="containsText" text="x">
      <formula>NOT(ISERROR(SEARCH("x",W30)))</formula>
    </cfRule>
    <cfRule type="containsText" dxfId="54" priority="62" operator="containsText" text="x">
      <formula>NOT(ISERROR(SEARCH("x",W30)))</formula>
    </cfRule>
  </conditionalFormatting>
  <conditionalFormatting sqref="T31:V31">
    <cfRule type="containsText" dxfId="53" priority="59" operator="containsText" text="x">
      <formula>NOT(ISERROR(SEARCH("x",T31)))</formula>
    </cfRule>
    <cfRule type="containsText" dxfId="52" priority="60" operator="containsText" text="x">
      <formula>NOT(ISERROR(SEARCH("x",T31)))</formula>
    </cfRule>
  </conditionalFormatting>
  <conditionalFormatting sqref="W31:AN31">
    <cfRule type="containsText" dxfId="51" priority="57" operator="containsText" text="x">
      <formula>NOT(ISERROR(SEARCH("x",W31)))</formula>
    </cfRule>
    <cfRule type="containsText" dxfId="50" priority="58" operator="containsText" text="x">
      <formula>NOT(ISERROR(SEARCH("x",W31)))</formula>
    </cfRule>
  </conditionalFormatting>
  <conditionalFormatting sqref="T32:V32">
    <cfRule type="containsText" dxfId="49" priority="55" operator="containsText" text="x">
      <formula>NOT(ISERROR(SEARCH("x",T32)))</formula>
    </cfRule>
    <cfRule type="containsText" dxfId="48" priority="56" operator="containsText" text="x">
      <formula>NOT(ISERROR(SEARCH("x",T32)))</formula>
    </cfRule>
  </conditionalFormatting>
  <conditionalFormatting sqref="W32:AN32">
    <cfRule type="containsText" dxfId="47" priority="53" operator="containsText" text="x">
      <formula>NOT(ISERROR(SEARCH("x",W32)))</formula>
    </cfRule>
    <cfRule type="containsText" dxfId="46" priority="54" operator="containsText" text="x">
      <formula>NOT(ISERROR(SEARCH("x",W32)))</formula>
    </cfRule>
  </conditionalFormatting>
  <conditionalFormatting sqref="T33:V33">
    <cfRule type="containsText" dxfId="45" priority="51" operator="containsText" text="x">
      <formula>NOT(ISERROR(SEARCH("x",T33)))</formula>
    </cfRule>
    <cfRule type="containsText" dxfId="44" priority="52" operator="containsText" text="x">
      <formula>NOT(ISERROR(SEARCH("x",T33)))</formula>
    </cfRule>
  </conditionalFormatting>
  <conditionalFormatting sqref="W33:AN33">
    <cfRule type="containsText" dxfId="43" priority="49" operator="containsText" text="x">
      <formula>NOT(ISERROR(SEARCH("x",W33)))</formula>
    </cfRule>
    <cfRule type="containsText" dxfId="42" priority="50" operator="containsText" text="x">
      <formula>NOT(ISERROR(SEARCH("x",W33)))</formula>
    </cfRule>
  </conditionalFormatting>
  <conditionalFormatting sqref="T34:V34">
    <cfRule type="containsText" dxfId="41" priority="47" operator="containsText" text="x">
      <formula>NOT(ISERROR(SEARCH("x",T34)))</formula>
    </cfRule>
    <cfRule type="containsText" dxfId="40" priority="48" operator="containsText" text="x">
      <formula>NOT(ISERROR(SEARCH("x",T34)))</formula>
    </cfRule>
  </conditionalFormatting>
  <conditionalFormatting sqref="W34:AN34">
    <cfRule type="containsText" dxfId="39" priority="45" operator="containsText" text="x">
      <formula>NOT(ISERROR(SEARCH("x",W34)))</formula>
    </cfRule>
    <cfRule type="containsText" dxfId="38" priority="46" operator="containsText" text="x">
      <formula>NOT(ISERROR(SEARCH("x",W34)))</formula>
    </cfRule>
  </conditionalFormatting>
  <conditionalFormatting sqref="T35:V35">
    <cfRule type="containsText" dxfId="37" priority="43" operator="containsText" text="x">
      <formula>NOT(ISERROR(SEARCH("x",T35)))</formula>
    </cfRule>
    <cfRule type="containsText" dxfId="36" priority="44" operator="containsText" text="x">
      <formula>NOT(ISERROR(SEARCH("x",T35)))</formula>
    </cfRule>
  </conditionalFormatting>
  <conditionalFormatting sqref="W35:AN35">
    <cfRule type="containsText" dxfId="35" priority="41" operator="containsText" text="x">
      <formula>NOT(ISERROR(SEARCH("x",W35)))</formula>
    </cfRule>
    <cfRule type="containsText" dxfId="34" priority="42" operator="containsText" text="x">
      <formula>NOT(ISERROR(SEARCH("x",W35)))</formula>
    </cfRule>
  </conditionalFormatting>
  <conditionalFormatting sqref="T36:V36">
    <cfRule type="containsText" dxfId="33" priority="39" operator="containsText" text="x">
      <formula>NOT(ISERROR(SEARCH("x",T36)))</formula>
    </cfRule>
    <cfRule type="containsText" dxfId="32" priority="40" operator="containsText" text="x">
      <formula>NOT(ISERROR(SEARCH("x",T36)))</formula>
    </cfRule>
  </conditionalFormatting>
  <conditionalFormatting sqref="W36:AN36">
    <cfRule type="containsText" dxfId="31" priority="37" operator="containsText" text="x">
      <formula>NOT(ISERROR(SEARCH("x",W36)))</formula>
    </cfRule>
    <cfRule type="containsText" dxfId="30" priority="38" operator="containsText" text="x">
      <formula>NOT(ISERROR(SEARCH("x",W36)))</formula>
    </cfRule>
  </conditionalFormatting>
  <conditionalFormatting sqref="T37:V37">
    <cfRule type="containsText" dxfId="29" priority="35" operator="containsText" text="x">
      <formula>NOT(ISERROR(SEARCH("x",T37)))</formula>
    </cfRule>
    <cfRule type="containsText" dxfId="28" priority="36" operator="containsText" text="x">
      <formula>NOT(ISERROR(SEARCH("x",T37)))</formula>
    </cfRule>
  </conditionalFormatting>
  <conditionalFormatting sqref="W37:AN37">
    <cfRule type="containsText" dxfId="27" priority="33" operator="containsText" text="x">
      <formula>NOT(ISERROR(SEARCH("x",W37)))</formula>
    </cfRule>
    <cfRule type="containsText" dxfId="26" priority="34" operator="containsText" text="x">
      <formula>NOT(ISERROR(SEARCH("x",W37)))</formula>
    </cfRule>
  </conditionalFormatting>
  <conditionalFormatting sqref="T38:V38">
    <cfRule type="containsText" dxfId="25" priority="31" operator="containsText" text="x">
      <formula>NOT(ISERROR(SEARCH("x",T38)))</formula>
    </cfRule>
    <cfRule type="containsText" dxfId="24" priority="32" operator="containsText" text="x">
      <formula>NOT(ISERROR(SEARCH("x",T38)))</formula>
    </cfRule>
  </conditionalFormatting>
  <conditionalFormatting sqref="W38:AN38">
    <cfRule type="containsText" dxfId="23" priority="29" operator="containsText" text="x">
      <formula>NOT(ISERROR(SEARCH("x",W38)))</formula>
    </cfRule>
    <cfRule type="containsText" dxfId="22" priority="30" operator="containsText" text="x">
      <formula>NOT(ISERROR(SEARCH("x",W38)))</formula>
    </cfRule>
  </conditionalFormatting>
  <conditionalFormatting sqref="T39:V39">
    <cfRule type="containsText" dxfId="21" priority="27" operator="containsText" text="x">
      <formula>NOT(ISERROR(SEARCH("x",T39)))</formula>
    </cfRule>
    <cfRule type="containsText" dxfId="20" priority="28" operator="containsText" text="x">
      <formula>NOT(ISERROR(SEARCH("x",T39)))</formula>
    </cfRule>
  </conditionalFormatting>
  <conditionalFormatting sqref="W39:AN39">
    <cfRule type="containsText" dxfId="19" priority="25" operator="containsText" text="x">
      <formula>NOT(ISERROR(SEARCH("x",W39)))</formula>
    </cfRule>
    <cfRule type="containsText" dxfId="18" priority="26" operator="containsText" text="x">
      <formula>NOT(ISERROR(SEARCH("x",W39)))</formula>
    </cfRule>
  </conditionalFormatting>
  <conditionalFormatting sqref="T40:V40">
    <cfRule type="containsText" dxfId="17" priority="23" operator="containsText" text="x">
      <formula>NOT(ISERROR(SEARCH("x",T40)))</formula>
    </cfRule>
    <cfRule type="containsText" dxfId="16" priority="24" operator="containsText" text="x">
      <formula>NOT(ISERROR(SEARCH("x",T40)))</formula>
    </cfRule>
  </conditionalFormatting>
  <conditionalFormatting sqref="W40:AN40">
    <cfRule type="containsText" dxfId="15" priority="21" operator="containsText" text="x">
      <formula>NOT(ISERROR(SEARCH("x",W40)))</formula>
    </cfRule>
    <cfRule type="containsText" dxfId="14" priority="22" operator="containsText" text="x">
      <formula>NOT(ISERROR(SEARCH("x",W40)))</formula>
    </cfRule>
  </conditionalFormatting>
  <conditionalFormatting sqref="T41:V41">
    <cfRule type="containsText" dxfId="13" priority="19" operator="containsText" text="x">
      <formula>NOT(ISERROR(SEARCH("x",T41)))</formula>
    </cfRule>
    <cfRule type="containsText" dxfId="12" priority="20" operator="containsText" text="x">
      <formula>NOT(ISERROR(SEARCH("x",T41)))</formula>
    </cfRule>
  </conditionalFormatting>
  <conditionalFormatting sqref="W41:AN41">
    <cfRule type="containsText" dxfId="11" priority="17" operator="containsText" text="x">
      <formula>NOT(ISERROR(SEARCH("x",W41)))</formula>
    </cfRule>
    <cfRule type="containsText" dxfId="10" priority="18" operator="containsText" text="x">
      <formula>NOT(ISERROR(SEARCH("x",W41)))</formula>
    </cfRule>
  </conditionalFormatting>
  <conditionalFormatting sqref="AQ14:BB14">
    <cfRule type="containsText" dxfId="9" priority="15" operator="containsText" text="x">
      <formula>NOT(ISERROR(SEARCH("x",AQ14)))</formula>
    </cfRule>
    <cfRule type="containsText" dxfId="8" priority="16" operator="containsText" text="x">
      <formula>NOT(ISERROR(SEARCH("x",AQ14)))</formula>
    </cfRule>
  </conditionalFormatting>
  <conditionalFormatting sqref="AQ15:BB41">
    <cfRule type="containsText" dxfId="7" priority="13" operator="containsText" text="x">
      <formula>NOT(ISERROR(SEARCH("x",AQ15)))</formula>
    </cfRule>
    <cfRule type="containsText" dxfId="6" priority="14" operator="containsText" text="x">
      <formula>NOT(ISERROR(SEARCH("x",AQ15)))</formula>
    </cfRule>
  </conditionalFormatting>
  <conditionalFormatting sqref="AT11">
    <cfRule type="containsText" dxfId="5" priority="5" operator="containsText" text="x">
      <formula>NOT(ISERROR(SEARCH("x",AT11)))</formula>
    </cfRule>
    <cfRule type="containsText" dxfId="4" priority="6" operator="containsText" text="x">
      <formula>NOT(ISERROR(SEARCH("x",AT11)))</formula>
    </cfRule>
  </conditionalFormatting>
  <conditionalFormatting sqref="AW11">
    <cfRule type="containsText" dxfId="3" priority="3" operator="containsText" text="x">
      <formula>NOT(ISERROR(SEARCH("x",AW11)))</formula>
    </cfRule>
    <cfRule type="containsText" dxfId="2" priority="4" operator="containsText" text="x">
      <formula>NOT(ISERROR(SEARCH("x",AW11)))</formula>
    </cfRule>
  </conditionalFormatting>
  <conditionalFormatting sqref="AZ11">
    <cfRule type="containsText" dxfId="1" priority="1" operator="containsText" text="x">
      <formula>NOT(ISERROR(SEARCH("x",AZ11)))</formula>
    </cfRule>
    <cfRule type="containsText" dxfId="0" priority="2" operator="containsText" text="x">
      <formula>NOT(ISERROR(SEARCH("x",AZ11)))</formula>
    </cfRule>
  </conditionalFormatting>
  <pageMargins left="0.70866141732283472" right="0.70866141732283472" top="0.74803149606299213" bottom="0.74803149606299213" header="0.31496062992125984" footer="0.31496062992125984"/>
  <pageSetup paperSize="9" scale="75" orientation="landscape" r:id="rId1"/>
  <headerFooter>
    <oddFooter>&amp;L&amp;8&amp;F  &amp;A&amp;R&amp;8Eigendom van OPGERUIMD! en OrganieQ.</oddFooter>
  </headerFooter>
  <ignoredErrors>
    <ignoredError sqref="R11:R20 T10:AN41 AQ14:BB41 BE14:CN41 R22:R4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Definties</vt:lpstr>
      <vt:lpstr>1. Beschikbare tijd</vt:lpstr>
      <vt:lpstr>2. Opsomming schoonmaaktaken</vt:lpstr>
      <vt:lpstr>3. Resultaat planning</vt:lpstr>
      <vt:lpstr>4. Schoonmaakrooster</vt:lpstr>
      <vt:lpstr>5. Samenvatting en conclusie</vt:lpstr>
      <vt:lpstr>6. Printversie rooster</vt:lpstr>
      <vt:lpstr>'1. Beschikbare tijd'!Afdrukbereik</vt:lpstr>
      <vt:lpstr>'2. Opsomming schoonmaaktaken'!Afdrukbereik</vt:lpstr>
      <vt:lpstr>'3. Resultaat planning'!Afdrukbereik</vt:lpstr>
      <vt:lpstr>'4. Schoonmaakrooster'!Afdrukbereik</vt:lpstr>
      <vt:lpstr>'5. Samenvatting en conclusie'!Afdrukbereik</vt:lpstr>
      <vt:lpstr>'2. Opsomming schoonmaaktaken'!Afdruktitels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Erna</dc:creator>
  <cp:lastModifiedBy>Piet</cp:lastModifiedBy>
  <cp:lastPrinted>2019-03-06T16:18:49Z</cp:lastPrinted>
  <dcterms:created xsi:type="dcterms:W3CDTF">2019-01-16T08:13:20Z</dcterms:created>
  <dcterms:modified xsi:type="dcterms:W3CDTF">2019-03-06T16:23:42Z</dcterms:modified>
</cp:coreProperties>
</file>